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8_{A28FD181-0FBA-4BB4-AB35-C1C548937D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Штатка " sheetId="6" r:id="rId1"/>
    <sheet name="Лист1" sheetId="7" r:id="rId2"/>
  </sheets>
  <externalReferences>
    <externalReference r:id="rId3"/>
  </externalReferences>
  <definedNames>
    <definedName name="_xlnm._FilterDatabase" localSheetId="0" hidden="1">'Штатка '!$A$16:$N$62</definedName>
    <definedName name="_xlnm.Print_Area" localSheetId="0">'Штатка '!$A$1:$Q$68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5" i="6" l="1"/>
  <c r="K55" i="6" s="1"/>
  <c r="L55" i="6" s="1"/>
  <c r="I22" i="6" l="1"/>
  <c r="J22" i="6" s="1"/>
  <c r="K22" i="6" s="1"/>
  <c r="E61" i="6"/>
  <c r="E60" i="6"/>
  <c r="N54" i="6"/>
  <c r="I24" i="6"/>
  <c r="I52" i="6" l="1"/>
  <c r="K52" i="6" s="1"/>
  <c r="L52" i="6" s="1"/>
  <c r="I53" i="6"/>
  <c r="K53" i="6" s="1"/>
  <c r="L53" i="6" s="1"/>
  <c r="I54" i="6"/>
  <c r="K54" i="6" s="1"/>
  <c r="L54" i="6" s="1"/>
  <c r="I30" i="6"/>
  <c r="K30" i="6" s="1"/>
  <c r="L30" i="6" s="1"/>
  <c r="M60" i="6" l="1"/>
  <c r="M61" i="6" s="1"/>
  <c r="M62" i="6" s="1"/>
  <c r="I56" i="6"/>
  <c r="K56" i="6" s="1"/>
  <c r="L56" i="6" s="1"/>
  <c r="I29" i="6"/>
  <c r="J29" i="6" s="1"/>
  <c r="I51" i="6"/>
  <c r="K51" i="6" s="1"/>
  <c r="L51" i="6" s="1"/>
  <c r="I23" i="6"/>
  <c r="K23" i="6" s="1"/>
  <c r="L23" i="6" s="1"/>
  <c r="I50" i="6"/>
  <c r="K50" i="6" s="1"/>
  <c r="L50" i="6" s="1"/>
  <c r="I49" i="6"/>
  <c r="K49" i="6" s="1"/>
  <c r="L49" i="6" s="1"/>
  <c r="D49" i="6"/>
  <c r="I48" i="6"/>
  <c r="K48" i="6" s="1"/>
  <c r="L48" i="6" s="1"/>
  <c r="I47" i="6"/>
  <c r="K47" i="6" s="1"/>
  <c r="I46" i="6"/>
  <c r="K46" i="6" s="1"/>
  <c r="I59" i="6"/>
  <c r="K59" i="6" s="1"/>
  <c r="I45" i="6"/>
  <c r="K45" i="6" s="1"/>
  <c r="I44" i="6"/>
  <c r="K44" i="6" s="1"/>
  <c r="N43" i="6"/>
  <c r="I43" i="6"/>
  <c r="K43" i="6" s="1"/>
  <c r="I42" i="6"/>
  <c r="K42" i="6" s="1"/>
  <c r="N41" i="6"/>
  <c r="I41" i="6"/>
  <c r="K41" i="6" s="1"/>
  <c r="L41" i="6" s="1"/>
  <c r="I40" i="6"/>
  <c r="K40" i="6" s="1"/>
  <c r="N39" i="6"/>
  <c r="I39" i="6"/>
  <c r="K39" i="6" s="1"/>
  <c r="N38" i="6"/>
  <c r="I38" i="6"/>
  <c r="K38" i="6" s="1"/>
  <c r="I37" i="6"/>
  <c r="K37" i="6" s="1"/>
  <c r="I36" i="6"/>
  <c r="K36" i="6" s="1"/>
  <c r="L36" i="6" s="1"/>
  <c r="I35" i="6"/>
  <c r="K35" i="6" s="1"/>
  <c r="L35" i="6" s="1"/>
  <c r="I34" i="6"/>
  <c r="K34" i="6" s="1"/>
  <c r="I33" i="6"/>
  <c r="K33" i="6" s="1"/>
  <c r="I32" i="6"/>
  <c r="K32" i="6" s="1"/>
  <c r="I31" i="6"/>
  <c r="K31" i="6" s="1"/>
  <c r="I28" i="6"/>
  <c r="J28" i="6" s="1"/>
  <c r="N27" i="6"/>
  <c r="I27" i="6"/>
  <c r="K27" i="6" s="1"/>
  <c r="I58" i="6"/>
  <c r="J58" i="6" s="1"/>
  <c r="K58" i="6" s="1"/>
  <c r="I26" i="6"/>
  <c r="J26" i="6" s="1"/>
  <c r="K26" i="6" s="1"/>
  <c r="N25" i="6"/>
  <c r="I25" i="6"/>
  <c r="J25" i="6" s="1"/>
  <c r="K24" i="6"/>
  <c r="I57" i="6"/>
  <c r="J57" i="6" s="1"/>
  <c r="I21" i="6"/>
  <c r="J21" i="6" s="1"/>
  <c r="I20" i="6"/>
  <c r="J20" i="6" s="1"/>
  <c r="I19" i="6"/>
  <c r="J19" i="6" s="1"/>
  <c r="I18" i="6"/>
  <c r="J18" i="6" s="1"/>
  <c r="I17" i="6"/>
  <c r="J17" i="6" s="1"/>
  <c r="N60" i="6" l="1"/>
  <c r="L58" i="6"/>
  <c r="J60" i="6"/>
  <c r="E62" i="6"/>
  <c r="K17" i="6"/>
  <c r="L17" i="6" s="1"/>
  <c r="K28" i="6"/>
  <c r="L28" i="6" s="1"/>
  <c r="K29" i="6"/>
  <c r="L32" i="6"/>
  <c r="L44" i="6"/>
  <c r="L47" i="6"/>
  <c r="L38" i="6"/>
  <c r="L59" i="6"/>
  <c r="L27" i="6"/>
  <c r="L31" i="6"/>
  <c r="L46" i="6"/>
  <c r="L33" i="6"/>
  <c r="L45" i="6"/>
  <c r="L39" i="6"/>
  <c r="L43" i="6"/>
  <c r="K18" i="6"/>
  <c r="K57" i="6"/>
  <c r="L57" i="6" s="1"/>
  <c r="K19" i="6"/>
  <c r="K20" i="6"/>
  <c r="K21" i="6"/>
  <c r="K25" i="6"/>
  <c r="L19" i="6" l="1"/>
  <c r="K60" i="6"/>
  <c r="L60" i="6" l="1"/>
</calcChain>
</file>

<file path=xl/sharedStrings.xml><?xml version="1.0" encoding="utf-8"?>
<sst xmlns="http://schemas.openxmlformats.org/spreadsheetml/2006/main" count="171" uniqueCount="117">
  <si>
    <t>Наименование должностей</t>
  </si>
  <si>
    <t>Группа категории, разряд</t>
  </si>
  <si>
    <t>БДО</t>
  </si>
  <si>
    <t>Доплаты кдолжностному окладу</t>
  </si>
  <si>
    <t>Зам. директора по УВР</t>
  </si>
  <si>
    <t>Зам. директора по ВР</t>
  </si>
  <si>
    <t>Психолог</t>
  </si>
  <si>
    <t>Делопроизводитель</t>
  </si>
  <si>
    <t>Уборщик служебных помещений</t>
  </si>
  <si>
    <t>Сторож</t>
  </si>
  <si>
    <t>Дворник</t>
  </si>
  <si>
    <t>ИТОГО</t>
  </si>
  <si>
    <t>А1-3-1</t>
  </si>
  <si>
    <t>С2</t>
  </si>
  <si>
    <t>Д</t>
  </si>
  <si>
    <t>В4-4</t>
  </si>
  <si>
    <t>В2-4</t>
  </si>
  <si>
    <t>В3-4</t>
  </si>
  <si>
    <t>ФИО</t>
  </si>
  <si>
    <t>Кол-во единиц</t>
  </si>
  <si>
    <t>стаж работы</t>
  </si>
  <si>
    <t>тарификационный коэффициент</t>
  </si>
  <si>
    <t>Ставка месяц</t>
  </si>
  <si>
    <t>зарплата в месяц</t>
  </si>
  <si>
    <t>Доплата за сельскую местность</t>
  </si>
  <si>
    <t xml:space="preserve"> Вожатый</t>
  </si>
  <si>
    <t>Преподаватель-организатор НВП</t>
  </si>
  <si>
    <t>2р</t>
  </si>
  <si>
    <t>Вахтёр</t>
  </si>
  <si>
    <t>Гардеробщица</t>
  </si>
  <si>
    <t xml:space="preserve">Рабочий по обслуживанию котлов
</t>
  </si>
  <si>
    <t>Педагогический персонал</t>
  </si>
  <si>
    <t>Всего:</t>
  </si>
  <si>
    <t>Жаркенова Г.К.</t>
  </si>
  <si>
    <t>Идрисова Д.А.</t>
  </si>
  <si>
    <t>Запорожан Н.А.</t>
  </si>
  <si>
    <t>Секретарь</t>
  </si>
  <si>
    <t>Госсен Л.В.</t>
  </si>
  <si>
    <t>Инженер ЭВМ.</t>
  </si>
  <si>
    <t>Лаборант каб. Химии</t>
  </si>
  <si>
    <t>Ковалева Р.А</t>
  </si>
  <si>
    <t>Лаборант каб. Физики</t>
  </si>
  <si>
    <t>Сулейменова А.К.</t>
  </si>
  <si>
    <t>Зам. директора по УВР нач.кл</t>
  </si>
  <si>
    <t>Зам. директора по НМР</t>
  </si>
  <si>
    <t>Заведущий библиотекой</t>
  </si>
  <si>
    <t>Газизов Б.А.</t>
  </si>
  <si>
    <t>Сыздыкова К.Ж.</t>
  </si>
  <si>
    <t>Дощанова Н.В</t>
  </si>
  <si>
    <t>Сидорова О.С.</t>
  </si>
  <si>
    <t>Бектасова Д.А.</t>
  </si>
  <si>
    <t>Мукушев К.Ш</t>
  </si>
  <si>
    <t>Соц педагог</t>
  </si>
  <si>
    <t>Площадь здания  м 3199,8</t>
  </si>
  <si>
    <t>Беркимбаева М.К.</t>
  </si>
  <si>
    <t>Логопед</t>
  </si>
  <si>
    <t>Вайсова М.Б.</t>
  </si>
  <si>
    <t>Гальвас И.А.</t>
  </si>
  <si>
    <t>Киршимова Ж.Б.</t>
  </si>
  <si>
    <t>Ворона А.М.</t>
  </si>
  <si>
    <t>вакансия</t>
  </si>
  <si>
    <t>Работник по обслуживанию здания</t>
  </si>
  <si>
    <t>4р</t>
  </si>
  <si>
    <t>С1</t>
  </si>
  <si>
    <t>Зам директора по хозяйственной части</t>
  </si>
  <si>
    <t>А2-3</t>
  </si>
  <si>
    <t>Электрик</t>
  </si>
  <si>
    <t>А1-3</t>
  </si>
  <si>
    <t>Конырова Р.Ж.</t>
  </si>
  <si>
    <t>Госсен Г.Г.</t>
  </si>
  <si>
    <t>ЕРМЕКПАЕВА Б. М.</t>
  </si>
  <si>
    <t>Шамилова Д.Ж.</t>
  </si>
  <si>
    <t>Увеличение ЗП на 50%</t>
  </si>
  <si>
    <t xml:space="preserve">  "СОГЛАСОВАНО"</t>
  </si>
  <si>
    <t>Утверждаю</t>
  </si>
  <si>
    <t xml:space="preserve">штат в кол-ве   </t>
  </si>
  <si>
    <t>Руководитель ГУ УО Акмолинской области</t>
  </si>
  <si>
    <t xml:space="preserve">с мес.ФЗП </t>
  </si>
  <si>
    <t>_________</t>
  </si>
  <si>
    <t xml:space="preserve"> </t>
  </si>
  <si>
    <t>Жусупов Б.А</t>
  </si>
  <si>
    <t>"    "___________2021 год</t>
  </si>
  <si>
    <t>"    " ____________  2021 г</t>
  </si>
  <si>
    <t xml:space="preserve">       Штатное расписание</t>
  </si>
  <si>
    <t>кол-во детей:</t>
  </si>
  <si>
    <t>_____________</t>
  </si>
  <si>
    <t>кол-во кл.компл:  26</t>
  </si>
  <si>
    <t>Конырова Р.Ж</t>
  </si>
  <si>
    <t>№</t>
  </si>
  <si>
    <t>Бектемирова Р.С.</t>
  </si>
  <si>
    <t>Бабаева Л.Ш</t>
  </si>
  <si>
    <t>Гл.экономист</t>
  </si>
  <si>
    <t xml:space="preserve">     КГУ "Общеобразовательная школа №2 поселка Бестобе отдела образования по городу Степногорск управления образования  Акмолинской области</t>
  </si>
  <si>
    <t>Руководитель ГУ  «Отдел образования по городу Степногорск управления образования Акмолинской области».</t>
  </si>
  <si>
    <t>Рукводитель школы</t>
  </si>
  <si>
    <t>Балташ Т.А.</t>
  </si>
  <si>
    <t>Щетинин В.С</t>
  </si>
  <si>
    <t>Обухов О.А</t>
  </si>
  <si>
    <t>Сагнаев Ж.Б.</t>
  </si>
  <si>
    <t>Сарсенбина М.Е.</t>
  </si>
  <si>
    <t>Жанпеисова С.А.</t>
  </si>
  <si>
    <t>Руководитель школы</t>
  </si>
  <si>
    <t xml:space="preserve"> Карбаева А.С.</t>
  </si>
  <si>
    <t>Руководитель школы:</t>
  </si>
  <si>
    <t>Гл. бухгалтер</t>
  </si>
  <si>
    <t>Бухгалтер</t>
  </si>
  <si>
    <t>до года</t>
  </si>
  <si>
    <t>Шайзадина Б</t>
  </si>
  <si>
    <t>Гамилова А</t>
  </si>
  <si>
    <t>20-25</t>
  </si>
  <si>
    <t>Шпакова И.А</t>
  </si>
  <si>
    <t>С3</t>
  </si>
  <si>
    <t xml:space="preserve">_____________Оспанова А.А. </t>
  </si>
  <si>
    <t>ффф</t>
  </si>
  <si>
    <t>68 ед</t>
  </si>
  <si>
    <t>Маханова А.К.</t>
  </si>
  <si>
    <t>15607391,6 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</si>
</sst>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;[Red]\-#,##0&quot;р.&quot;"/>
    <numFmt numFmtId="165" formatCode="0.0"/>
  </numFmts>
  <fonts count="19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1" fillId="0" borderId="0"/>
  </cellStyleXfs>
  <cellXfs count="73">
    <xf numFmtId="0" fontId="0" fillId="0" borderId="0" xfId="0"/>
    <xf numFmtId="0" fontId="6" fillId="0" borderId="0" xfId="0" applyFont="1" applyFill="1"/>
    <xf numFmtId="0" fontId="7" fillId="0" borderId="0" xfId="3" applyFont="1" applyFill="1" applyBorder="1"/>
    <xf numFmtId="0" fontId="7" fillId="0" borderId="0" xfId="3" applyFont="1" applyFill="1" applyBorder="1" applyAlignment="1">
      <alignment horizontal="center"/>
    </xf>
    <xf numFmtId="0" fontId="6" fillId="0" borderId="0" xfId="0" applyFont="1" applyFill="1" applyAlignment="1"/>
    <xf numFmtId="1" fontId="6" fillId="0" borderId="0" xfId="0" applyNumberFormat="1" applyFont="1" applyFill="1"/>
    <xf numFmtId="0" fontId="3" fillId="0" borderId="0" xfId="0" applyFont="1" applyFill="1"/>
    <xf numFmtId="0" fontId="6" fillId="0" borderId="0" xfId="0" applyFont="1" applyFill="1" applyBorder="1"/>
    <xf numFmtId="0" fontId="11" fillId="0" borderId="0" xfId="3" applyFill="1"/>
    <xf numFmtId="0" fontId="4" fillId="0" borderId="0" xfId="3" applyFont="1" applyFill="1"/>
    <xf numFmtId="0" fontId="2" fillId="0" borderId="0" xfId="3" applyFont="1" applyFill="1" applyAlignment="1">
      <alignment horizontal="center"/>
    </xf>
    <xf numFmtId="0" fontId="8" fillId="0" borderId="0" xfId="3" applyFont="1" applyFill="1" applyBorder="1"/>
    <xf numFmtId="2" fontId="7" fillId="0" borderId="0" xfId="3" applyNumberFormat="1" applyFont="1" applyFill="1" applyBorder="1"/>
    <xf numFmtId="1" fontId="7" fillId="0" borderId="0" xfId="3" applyNumberFormat="1" applyFont="1" applyFill="1" applyBorder="1"/>
    <xf numFmtId="0" fontId="8" fillId="0" borderId="0" xfId="3" applyFont="1" applyFill="1" applyBorder="1" applyAlignment="1">
      <alignment horizontal="center"/>
    </xf>
    <xf numFmtId="0" fontId="12" fillId="0" borderId="0" xfId="0" applyFont="1" applyFill="1"/>
    <xf numFmtId="0" fontId="10" fillId="0" borderId="0" xfId="0" applyFont="1" applyFill="1" applyProtection="1">
      <protection locked="0"/>
    </xf>
    <xf numFmtId="1" fontId="10" fillId="0" borderId="0" xfId="0" applyNumberFormat="1" applyFont="1" applyFill="1" applyProtection="1">
      <protection locked="0"/>
    </xf>
    <xf numFmtId="4" fontId="13" fillId="0" borderId="0" xfId="0" applyNumberFormat="1" applyFont="1" applyFill="1"/>
    <xf numFmtId="0" fontId="13" fillId="0" borderId="0" xfId="0" applyFont="1" applyFill="1"/>
    <xf numFmtId="4" fontId="10" fillId="0" borderId="0" xfId="0" applyNumberFormat="1" applyFont="1" applyFill="1"/>
    <xf numFmtId="0" fontId="13" fillId="0" borderId="0" xfId="0" applyFont="1" applyFill="1" applyAlignment="1"/>
    <xf numFmtId="165" fontId="8" fillId="0" borderId="0" xfId="3" applyNumberFormat="1" applyFont="1" applyFill="1" applyBorder="1"/>
    <xf numFmtId="165" fontId="13" fillId="0" borderId="0" xfId="0" applyNumberFormat="1" applyFont="1" applyFill="1"/>
    <xf numFmtId="0" fontId="10" fillId="0" borderId="0" xfId="0" applyFont="1" applyFill="1"/>
    <xf numFmtId="4" fontId="13" fillId="0" borderId="0" xfId="0" applyNumberFormat="1" applyFont="1" applyFill="1" applyAlignment="1"/>
    <xf numFmtId="2" fontId="13" fillId="0" borderId="0" xfId="0" applyNumberFormat="1" applyFont="1" applyFill="1" applyAlignment="1" applyProtection="1">
      <alignment horizontal="center"/>
      <protection locked="0"/>
    </xf>
    <xf numFmtId="2" fontId="13" fillId="0" borderId="3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Fill="1" applyAlignment="1" applyProtection="1">
      <alignment horizontal="left" wrapText="1"/>
      <protection locked="0"/>
    </xf>
    <xf numFmtId="0" fontId="14" fillId="0" borderId="3" xfId="0" applyFont="1" applyFill="1" applyBorder="1" applyAlignment="1" applyProtection="1">
      <alignment horizontal="left" wrapText="1"/>
      <protection locked="0"/>
    </xf>
    <xf numFmtId="0" fontId="13" fillId="0" borderId="4" xfId="0" applyFont="1" applyFill="1" applyBorder="1"/>
    <xf numFmtId="0" fontId="16" fillId="0" borderId="4" xfId="0" applyFont="1" applyFill="1" applyBorder="1"/>
    <xf numFmtId="0" fontId="16" fillId="0" borderId="0" xfId="0" applyFont="1" applyFill="1"/>
    <xf numFmtId="0" fontId="13" fillId="0" borderId="0" xfId="0" applyFont="1" applyFill="1" applyBorder="1"/>
    <xf numFmtId="0" fontId="13" fillId="0" borderId="0" xfId="0" applyFont="1" applyFill="1" applyAlignment="1" applyProtection="1">
      <alignment horizontal="left" wrapText="1"/>
      <protection locked="0"/>
    </xf>
    <xf numFmtId="0" fontId="13" fillId="0" borderId="3" xfId="0" applyFont="1" applyFill="1" applyBorder="1" applyAlignment="1" applyProtection="1">
      <alignment horizontal="left" wrapText="1"/>
      <protection locked="0"/>
    </xf>
    <xf numFmtId="0" fontId="10" fillId="0" borderId="0" xfId="0" applyFont="1" applyFill="1" applyBorder="1"/>
    <xf numFmtId="165" fontId="10" fillId="0" borderId="0" xfId="0" applyNumberFormat="1" applyFont="1" applyFill="1"/>
    <xf numFmtId="1" fontId="10" fillId="0" borderId="0" xfId="0" applyNumberFormat="1" applyFont="1" applyFill="1" applyBorder="1" applyProtection="1">
      <protection locked="0"/>
    </xf>
    <xf numFmtId="0" fontId="13" fillId="0" borderId="0" xfId="0" applyFont="1" applyFill="1" applyAlignment="1">
      <alignment horizontal="center" wrapText="1"/>
    </xf>
    <xf numFmtId="0" fontId="13" fillId="0" borderId="0" xfId="0" applyFont="1" applyFill="1" applyAlignment="1" applyProtection="1">
      <protection locked="0"/>
    </xf>
    <xf numFmtId="0" fontId="8" fillId="0" borderId="2" xfId="3" applyFont="1" applyFill="1" applyBorder="1" applyAlignment="1">
      <alignment horizontal="left" vertical="center"/>
    </xf>
    <xf numFmtId="2" fontId="8" fillId="0" borderId="2" xfId="3" applyNumberFormat="1" applyFont="1" applyFill="1" applyBorder="1" applyAlignment="1">
      <alignment horizontal="left" vertical="center"/>
    </xf>
    <xf numFmtId="1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164" fontId="8" fillId="0" borderId="2" xfId="3" applyNumberFormat="1" applyFont="1" applyFill="1" applyBorder="1" applyAlignment="1">
      <alignment horizontal="left" vertical="center"/>
    </xf>
    <xf numFmtId="1" fontId="8" fillId="0" borderId="2" xfId="3" applyNumberFormat="1" applyFont="1" applyFill="1" applyBorder="1" applyAlignment="1">
      <alignment horizontal="left" vertical="center"/>
    </xf>
    <xf numFmtId="165" fontId="7" fillId="0" borderId="2" xfId="3" applyNumberFormat="1" applyFont="1" applyFill="1" applyBorder="1" applyAlignment="1">
      <alignment horizontal="left" vertical="center"/>
    </xf>
    <xf numFmtId="1" fontId="7" fillId="0" borderId="2" xfId="3" applyNumberFormat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2" fontId="7" fillId="0" borderId="2" xfId="3" applyNumberFormat="1" applyFont="1" applyFill="1" applyBorder="1" applyAlignment="1">
      <alignment horizontal="left" vertical="center"/>
    </xf>
    <xf numFmtId="0" fontId="8" fillId="0" borderId="5" xfId="3" applyFont="1" applyFill="1" applyBorder="1" applyAlignment="1">
      <alignment vertical="center"/>
    </xf>
    <xf numFmtId="0" fontId="17" fillId="0" borderId="2" xfId="3" applyFont="1" applyFill="1" applyBorder="1" applyAlignment="1">
      <alignment horizontal="left" vertical="center"/>
    </xf>
    <xf numFmtId="0" fontId="9" fillId="0" borderId="2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left" vertical="center"/>
    </xf>
    <xf numFmtId="9" fontId="9" fillId="0" borderId="2" xfId="3" applyNumberFormat="1" applyFont="1" applyFill="1" applyBorder="1" applyAlignment="1">
      <alignment horizontal="left" vertical="center"/>
    </xf>
    <xf numFmtId="0" fontId="8" fillId="0" borderId="2" xfId="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top"/>
    </xf>
    <xf numFmtId="165" fontId="8" fillId="0" borderId="2" xfId="3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 applyProtection="1">
      <alignment horizontal="left" vertical="center"/>
      <protection locked="0"/>
    </xf>
    <xf numFmtId="0" fontId="8" fillId="0" borderId="2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left" vertical="center" wrapText="1"/>
    </xf>
    <xf numFmtId="1" fontId="8" fillId="0" borderId="0" xfId="0" applyNumberFormat="1" applyFont="1" applyFill="1" applyBorder="1" applyAlignment="1">
      <alignment horizontal="left" vertical="center"/>
    </xf>
    <xf numFmtId="165" fontId="7" fillId="0" borderId="0" xfId="3" applyNumberFormat="1" applyFont="1" applyFill="1" applyBorder="1" applyAlignment="1">
      <alignment horizontal="left" vertical="center"/>
    </xf>
    <xf numFmtId="164" fontId="8" fillId="2" borderId="2" xfId="3" applyNumberFormat="1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left" vertical="center"/>
    </xf>
    <xf numFmtId="0" fontId="8" fillId="0" borderId="2" xfId="3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4" fontId="13" fillId="0" borderId="0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right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4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9;&#1077;&#1085;&#1090;&#1103;&#1073;&#1088;&#1100;%202021\&#1090;&#1072;&#1088;&#1080;&#1092;&#1080;&#1082;&#1072;&#1094;&#1080;&#1103;%20202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130">
          <cell r="M130">
            <v>55.375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74"/>
  <sheetViews>
    <sheetView tabSelected="1" view="pageBreakPreview" topLeftCell="C5" zoomScale="80" zoomScaleNormal="80" zoomScaleSheetLayoutView="80" workbookViewId="0">
      <selection activeCell="P18" sqref="P18"/>
    </sheetView>
  </sheetViews>
  <sheetFormatPr defaultColWidth="9.140625" defaultRowHeight="15.75" x14ac:dyDescent="0.25"/>
  <cols>
    <col min="1" max="1" width="5" style="1" customWidth="1"/>
    <col min="2" max="2" width="30.140625" style="1" customWidth="1"/>
    <col min="3" max="3" width="26.140625" style="5" customWidth="1"/>
    <col min="4" max="4" width="11.5703125" style="1" customWidth="1"/>
    <col min="5" max="5" width="11" style="1" customWidth="1"/>
    <col min="6" max="6" width="9.140625" style="1"/>
    <col min="7" max="7" width="11.85546875" style="1" customWidth="1"/>
    <col min="8" max="8" width="17.5703125" style="1" customWidth="1"/>
    <col min="9" max="9" width="12" style="1" customWidth="1"/>
    <col min="10" max="10" width="12.28515625" style="15" customWidth="1"/>
    <col min="11" max="11" width="17.28515625" style="1" customWidth="1"/>
    <col min="12" max="12" width="13.5703125" style="1" customWidth="1"/>
    <col min="13" max="13" width="13.42578125" style="1" customWidth="1"/>
    <col min="14" max="14" width="13" style="1" customWidth="1"/>
    <col min="15" max="15" width="14.7109375" style="1" customWidth="1"/>
    <col min="16" max="16384" width="9.140625" style="1"/>
  </cols>
  <sheetData>
    <row r="1" spans="1:23" ht="18.75" x14ac:dyDescent="0.3">
      <c r="A1" s="19"/>
      <c r="B1" s="19" t="s">
        <v>73</v>
      </c>
      <c r="C1" s="19"/>
      <c r="D1" s="19"/>
      <c r="E1" s="19" t="s">
        <v>73</v>
      </c>
      <c r="F1" s="19"/>
      <c r="G1" s="19"/>
      <c r="H1" s="23"/>
      <c r="I1" s="18"/>
      <c r="J1" s="19"/>
      <c r="K1" s="19"/>
      <c r="L1" s="19"/>
      <c r="M1" s="19"/>
      <c r="N1" s="19" t="s">
        <v>74</v>
      </c>
      <c r="O1" s="19"/>
      <c r="P1" s="19"/>
      <c r="Q1" s="19"/>
      <c r="R1" s="24"/>
      <c r="S1" s="24"/>
      <c r="T1" s="24"/>
      <c r="U1" s="16"/>
      <c r="V1" s="17"/>
      <c r="W1" s="17"/>
    </row>
    <row r="2" spans="1:23" ht="18.75" x14ac:dyDescent="0.3">
      <c r="A2" s="19"/>
      <c r="B2" s="19"/>
      <c r="C2" s="19"/>
      <c r="D2" s="19"/>
      <c r="E2" s="19"/>
      <c r="F2" s="19"/>
      <c r="G2" s="19"/>
      <c r="H2" s="23"/>
      <c r="I2" s="18"/>
      <c r="J2" s="19"/>
      <c r="K2" s="19"/>
      <c r="L2" s="19"/>
      <c r="M2" s="19"/>
      <c r="N2" s="19" t="s">
        <v>75</v>
      </c>
      <c r="O2" s="19"/>
      <c r="P2" s="19" t="s">
        <v>114</v>
      </c>
      <c r="R2" s="24"/>
      <c r="S2" s="24"/>
      <c r="T2" s="24"/>
      <c r="U2" s="16"/>
      <c r="V2" s="16"/>
      <c r="W2" s="17"/>
    </row>
    <row r="3" spans="1:23" s="6" customFormat="1" ht="18.75" x14ac:dyDescent="0.3">
      <c r="A3" s="57"/>
      <c r="B3" s="67" t="s">
        <v>76</v>
      </c>
      <c r="C3" s="67"/>
      <c r="D3" s="19"/>
      <c r="E3" s="68" t="s">
        <v>93</v>
      </c>
      <c r="F3" s="69"/>
      <c r="G3" s="69"/>
      <c r="H3" s="69"/>
      <c r="I3" s="69"/>
      <c r="J3" s="69"/>
      <c r="K3" s="69"/>
      <c r="L3" s="69"/>
      <c r="M3" s="19"/>
      <c r="N3" s="19" t="s">
        <v>77</v>
      </c>
      <c r="O3" s="19"/>
      <c r="P3" s="70"/>
      <c r="Q3" s="70"/>
      <c r="R3" s="25"/>
      <c r="S3" s="24"/>
      <c r="T3" s="24"/>
      <c r="U3" s="26"/>
      <c r="V3" s="26"/>
      <c r="W3" s="27"/>
    </row>
    <row r="4" spans="1:23" s="7" customFormat="1" ht="19.5" customHeight="1" x14ac:dyDescent="0.35">
      <c r="A4" s="19"/>
      <c r="B4" s="19"/>
      <c r="C4" s="19"/>
      <c r="D4" s="19"/>
      <c r="E4" s="19"/>
      <c r="F4" s="19"/>
      <c r="G4" s="19"/>
      <c r="H4" s="23"/>
      <c r="I4" s="18"/>
      <c r="J4" s="19"/>
      <c r="K4" s="19"/>
      <c r="L4" s="19"/>
      <c r="M4" s="19"/>
      <c r="N4" s="71" t="s">
        <v>116</v>
      </c>
      <c r="O4" s="71"/>
      <c r="P4" s="71"/>
      <c r="Q4" s="71"/>
      <c r="R4" s="71"/>
      <c r="S4" s="71"/>
      <c r="T4" s="71"/>
      <c r="U4" s="28"/>
      <c r="V4" s="28"/>
      <c r="W4" s="29"/>
    </row>
    <row r="5" spans="1:23" s="7" customFormat="1" ht="19.5" x14ac:dyDescent="0.35">
      <c r="A5" s="30"/>
      <c r="B5" s="30" t="s">
        <v>79</v>
      </c>
      <c r="C5" s="19" t="s">
        <v>80</v>
      </c>
      <c r="D5" s="19"/>
      <c r="E5" s="30" t="s">
        <v>79</v>
      </c>
      <c r="F5" s="31"/>
      <c r="G5" s="32" t="s">
        <v>85</v>
      </c>
      <c r="H5" s="19" t="s">
        <v>112</v>
      </c>
      <c r="I5" s="19"/>
      <c r="J5" s="19"/>
      <c r="K5" s="19"/>
      <c r="L5" s="19"/>
      <c r="M5" s="19"/>
      <c r="N5" s="19" t="s">
        <v>94</v>
      </c>
      <c r="O5" s="19"/>
      <c r="P5" s="19" t="s">
        <v>87</v>
      </c>
      <c r="Q5" s="19"/>
      <c r="R5" s="24"/>
      <c r="S5" s="19" t="s">
        <v>78</v>
      </c>
      <c r="T5" s="32"/>
      <c r="U5" s="28"/>
      <c r="V5" s="28"/>
      <c r="W5" s="17"/>
    </row>
    <row r="6" spans="1:23" s="7" customFormat="1" ht="18.75" x14ac:dyDescent="0.3">
      <c r="A6" s="19"/>
      <c r="B6" s="19"/>
      <c r="C6" s="19"/>
      <c r="D6" s="19"/>
      <c r="E6" s="19"/>
      <c r="F6" s="19"/>
      <c r="G6" s="19"/>
      <c r="H6" s="23"/>
      <c r="I6" s="18"/>
      <c r="J6" s="19"/>
      <c r="K6" s="19"/>
      <c r="L6" s="19"/>
      <c r="M6" s="19"/>
      <c r="N6" s="19"/>
      <c r="O6" s="19"/>
      <c r="P6" s="19"/>
      <c r="Q6" s="19"/>
      <c r="R6" s="24"/>
      <c r="S6" s="24"/>
      <c r="T6" s="24"/>
      <c r="U6" s="16"/>
      <c r="V6" s="16"/>
      <c r="W6" s="17"/>
    </row>
    <row r="7" spans="1:23" s="7" customFormat="1" ht="18.75" customHeight="1" x14ac:dyDescent="0.3">
      <c r="A7" s="33"/>
      <c r="B7" s="33" t="s">
        <v>81</v>
      </c>
      <c r="C7" s="19"/>
      <c r="D7" s="19"/>
      <c r="E7" s="33" t="s">
        <v>81</v>
      </c>
      <c r="F7" s="19"/>
      <c r="G7" s="19"/>
      <c r="H7" s="23"/>
      <c r="I7" s="18"/>
      <c r="J7" s="19"/>
      <c r="K7" s="19"/>
      <c r="L7" s="19"/>
      <c r="M7" s="19"/>
      <c r="N7" s="19" t="s">
        <v>82</v>
      </c>
      <c r="O7" s="19"/>
      <c r="P7" s="19"/>
      <c r="Q7" s="19"/>
      <c r="R7" s="24"/>
      <c r="S7" s="24"/>
      <c r="T7" s="24"/>
      <c r="U7" s="34"/>
      <c r="V7" s="34"/>
      <c r="W7" s="35"/>
    </row>
    <row r="8" spans="1:23" s="7" customFormat="1" ht="18.75" x14ac:dyDescent="0.3">
      <c r="A8" s="36"/>
      <c r="B8" s="36"/>
      <c r="C8" s="24"/>
      <c r="D8" s="24"/>
      <c r="E8" s="24"/>
      <c r="F8" s="24"/>
      <c r="G8" s="24"/>
      <c r="H8" s="37"/>
      <c r="I8" s="20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16"/>
      <c r="V8" s="16"/>
      <c r="W8" s="38"/>
    </row>
    <row r="9" spans="1:23" s="7" customFormat="1" ht="18.75" x14ac:dyDescent="0.3">
      <c r="A9" s="24"/>
      <c r="B9" s="24"/>
      <c r="C9" s="24"/>
      <c r="D9" s="24"/>
      <c r="E9" s="24"/>
      <c r="F9" s="24"/>
      <c r="G9" s="24"/>
      <c r="H9" s="23" t="s">
        <v>83</v>
      </c>
      <c r="I9" s="18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16"/>
      <c r="V9" s="16"/>
      <c r="W9" s="17"/>
    </row>
    <row r="10" spans="1:23" s="7" customFormat="1" ht="18" customHeight="1" x14ac:dyDescent="0.3">
      <c r="A10" s="21"/>
      <c r="B10" s="21" t="s">
        <v>92</v>
      </c>
      <c r="C10" s="39"/>
      <c r="D10" s="21"/>
      <c r="E10" s="21"/>
      <c r="F10" s="21"/>
      <c r="G10" s="21"/>
      <c r="H10" s="21"/>
      <c r="I10" s="21"/>
      <c r="J10" s="21"/>
      <c r="K10" s="21"/>
      <c r="L10" s="21"/>
      <c r="M10" s="32"/>
      <c r="N10" s="32"/>
      <c r="O10" s="32"/>
      <c r="P10" s="32"/>
      <c r="Q10" s="19"/>
      <c r="R10" s="32"/>
      <c r="S10" s="32"/>
      <c r="T10" s="24"/>
      <c r="U10" s="16"/>
      <c r="V10" s="17"/>
      <c r="W10" s="17"/>
    </row>
    <row r="11" spans="1:23" s="7" customFormat="1" ht="18.75" x14ac:dyDescent="0.3">
      <c r="A11" s="24"/>
      <c r="B11" s="24"/>
      <c r="C11" s="19"/>
      <c r="D11" s="19"/>
      <c r="E11" s="19"/>
      <c r="F11" s="19"/>
      <c r="G11" s="19"/>
      <c r="H11" s="37"/>
      <c r="I11" s="20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pans="1:23" s="7" customFormat="1" ht="19.5" thickBot="1" x14ac:dyDescent="0.35">
      <c r="A12" s="19"/>
      <c r="B12" s="19" t="s">
        <v>86</v>
      </c>
      <c r="C12" s="19"/>
      <c r="D12" s="19" t="s">
        <v>84</v>
      </c>
      <c r="E12" s="19"/>
      <c r="F12" s="19">
        <v>552</v>
      </c>
      <c r="G12" s="19"/>
      <c r="H12" s="37"/>
      <c r="I12" s="20"/>
      <c r="J12" s="24"/>
      <c r="K12" s="24"/>
      <c r="L12" s="24"/>
      <c r="M12" s="24"/>
      <c r="N12" s="24"/>
      <c r="O12" s="24"/>
      <c r="P12" s="24"/>
      <c r="Q12" s="24"/>
      <c r="R12" s="72"/>
      <c r="S12" s="72"/>
      <c r="T12" s="72"/>
    </row>
    <row r="13" spans="1:23" s="7" customFormat="1" ht="18.75" x14ac:dyDescent="0.3">
      <c r="A13" s="16"/>
      <c r="B13" s="19"/>
      <c r="C13" s="19"/>
      <c r="D13" s="19"/>
      <c r="E13" s="19"/>
      <c r="F13" s="19"/>
      <c r="G13" s="23"/>
      <c r="H13" s="18"/>
      <c r="I13" s="19"/>
      <c r="J13" s="19"/>
      <c r="K13" s="19"/>
      <c r="L13" s="19"/>
      <c r="M13" s="19"/>
      <c r="N13" s="19"/>
      <c r="O13" s="19"/>
      <c r="P13" s="19"/>
      <c r="Q13" s="24"/>
      <c r="R13" s="24"/>
      <c r="S13" s="24"/>
      <c r="T13" s="16"/>
    </row>
    <row r="14" spans="1:23" s="7" customFormat="1" ht="18.75" x14ac:dyDescent="0.3">
      <c r="A14" s="40"/>
      <c r="B14" s="19"/>
      <c r="C14" s="19"/>
      <c r="D14" s="19"/>
      <c r="E14" s="19"/>
      <c r="F14" s="19"/>
      <c r="G14" s="23"/>
      <c r="H14" s="18"/>
      <c r="I14" s="19"/>
      <c r="J14" s="19"/>
      <c r="K14" s="19"/>
      <c r="L14" s="19"/>
      <c r="M14" s="19"/>
      <c r="N14" s="19"/>
      <c r="O14" s="19"/>
      <c r="P14" s="19"/>
      <c r="Q14" s="24"/>
      <c r="R14" s="24"/>
      <c r="S14" s="24"/>
      <c r="T14" s="17"/>
    </row>
    <row r="15" spans="1:23" ht="18.75" x14ac:dyDescent="0.25">
      <c r="A15" s="51"/>
      <c r="B15" s="9" t="s">
        <v>53</v>
      </c>
      <c r="C15" s="9"/>
      <c r="D15" s="1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23" ht="84" customHeight="1" x14ac:dyDescent="0.2">
      <c r="A16" s="52" t="s">
        <v>88</v>
      </c>
      <c r="B16" s="53" t="s">
        <v>0</v>
      </c>
      <c r="C16" s="53" t="s">
        <v>18</v>
      </c>
      <c r="D16" s="53" t="s">
        <v>1</v>
      </c>
      <c r="E16" s="53" t="s">
        <v>19</v>
      </c>
      <c r="F16" s="54" t="s">
        <v>2</v>
      </c>
      <c r="G16" s="53" t="s">
        <v>20</v>
      </c>
      <c r="H16" s="53" t="s">
        <v>21</v>
      </c>
      <c r="I16" s="53" t="s">
        <v>22</v>
      </c>
      <c r="J16" s="53" t="s">
        <v>72</v>
      </c>
      <c r="K16" s="53" t="s">
        <v>23</v>
      </c>
      <c r="L16" s="55">
        <v>0.1</v>
      </c>
      <c r="M16" s="53" t="s">
        <v>24</v>
      </c>
      <c r="N16" s="53" t="s">
        <v>3</v>
      </c>
      <c r="O16" s="61"/>
    </row>
    <row r="17" spans="1:20" ht="18.75" x14ac:dyDescent="0.2">
      <c r="A17" s="41">
        <v>1</v>
      </c>
      <c r="B17" s="56" t="s">
        <v>101</v>
      </c>
      <c r="C17" s="41" t="s">
        <v>68</v>
      </c>
      <c r="D17" s="41" t="s">
        <v>67</v>
      </c>
      <c r="E17" s="41">
        <v>1</v>
      </c>
      <c r="F17" s="41">
        <v>17697</v>
      </c>
      <c r="G17" s="46">
        <v>12</v>
      </c>
      <c r="H17" s="42">
        <v>5.72</v>
      </c>
      <c r="I17" s="43">
        <f t="shared" ref="I17:I56" si="0">H17*F17*E17</f>
        <v>101226.84</v>
      </c>
      <c r="J17" s="43">
        <f>I17*50%</f>
        <v>50613.42</v>
      </c>
      <c r="K17" s="43">
        <f>I17+J17</f>
        <v>151840.26</v>
      </c>
      <c r="L17" s="43">
        <f>K17*10/100</f>
        <v>15184.026000000002</v>
      </c>
      <c r="M17" s="43"/>
      <c r="N17" s="44"/>
      <c r="O17" s="62"/>
    </row>
    <row r="18" spans="1:20" ht="18.75" x14ac:dyDescent="0.2">
      <c r="A18" s="41">
        <v>2</v>
      </c>
      <c r="B18" s="56" t="s">
        <v>4</v>
      </c>
      <c r="C18" s="41" t="s">
        <v>34</v>
      </c>
      <c r="D18" s="41" t="s">
        <v>12</v>
      </c>
      <c r="E18" s="41">
        <v>0.5</v>
      </c>
      <c r="F18" s="41">
        <v>17697</v>
      </c>
      <c r="G18" s="58">
        <v>13.9</v>
      </c>
      <c r="H18" s="42">
        <v>5.43</v>
      </c>
      <c r="I18" s="43">
        <f t="shared" si="0"/>
        <v>48047.354999999996</v>
      </c>
      <c r="J18" s="43">
        <f t="shared" ref="J18:J22" si="1">I18*50%</f>
        <v>24023.677499999998</v>
      </c>
      <c r="K18" s="43">
        <f t="shared" ref="K18:K56" si="2">I18+J18</f>
        <v>72071.032500000001</v>
      </c>
      <c r="L18" s="43"/>
      <c r="M18" s="43"/>
      <c r="N18" s="44"/>
      <c r="O18" s="62"/>
    </row>
    <row r="19" spans="1:20" ht="18.75" customHeight="1" x14ac:dyDescent="0.2">
      <c r="A19" s="41">
        <v>3</v>
      </c>
      <c r="B19" s="56" t="s">
        <v>4</v>
      </c>
      <c r="C19" s="41" t="s">
        <v>50</v>
      </c>
      <c r="D19" s="41" t="s">
        <v>12</v>
      </c>
      <c r="E19" s="41">
        <v>0.5</v>
      </c>
      <c r="F19" s="41">
        <v>17697</v>
      </c>
      <c r="G19" s="58">
        <v>9.8000000000000007</v>
      </c>
      <c r="H19" s="42">
        <v>5.29</v>
      </c>
      <c r="I19" s="43">
        <f t="shared" si="0"/>
        <v>46808.565000000002</v>
      </c>
      <c r="J19" s="43">
        <f t="shared" si="1"/>
        <v>23404.282500000001</v>
      </c>
      <c r="K19" s="43">
        <f t="shared" si="2"/>
        <v>70212.847500000003</v>
      </c>
      <c r="L19" s="43">
        <f>K19*10/100</f>
        <v>7021.2847500000007</v>
      </c>
      <c r="M19" s="43"/>
      <c r="N19" s="44"/>
      <c r="O19" s="62"/>
    </row>
    <row r="20" spans="1:20" ht="18.75" customHeight="1" x14ac:dyDescent="0.2">
      <c r="A20" s="41">
        <v>4</v>
      </c>
      <c r="B20" s="56" t="s">
        <v>43</v>
      </c>
      <c r="C20" s="41" t="s">
        <v>42</v>
      </c>
      <c r="D20" s="41" t="s">
        <v>12</v>
      </c>
      <c r="E20" s="41">
        <v>0.5</v>
      </c>
      <c r="F20" s="41">
        <v>17697</v>
      </c>
      <c r="G20" s="42">
        <v>21.1</v>
      </c>
      <c r="H20" s="42">
        <v>5.74</v>
      </c>
      <c r="I20" s="43">
        <f t="shared" si="0"/>
        <v>50790.39</v>
      </c>
      <c r="J20" s="43">
        <f t="shared" si="1"/>
        <v>25395.195</v>
      </c>
      <c r="K20" s="43">
        <f t="shared" si="2"/>
        <v>76185.584999999992</v>
      </c>
      <c r="L20" s="43"/>
      <c r="M20" s="43"/>
      <c r="N20" s="44"/>
      <c r="O20" s="62"/>
    </row>
    <row r="21" spans="1:20" ht="18.75" customHeight="1" x14ac:dyDescent="0.2">
      <c r="A21" s="41">
        <v>5</v>
      </c>
      <c r="B21" s="56" t="s">
        <v>44</v>
      </c>
      <c r="C21" s="41" t="s">
        <v>56</v>
      </c>
      <c r="D21" s="41" t="s">
        <v>12</v>
      </c>
      <c r="E21" s="41">
        <v>0.5</v>
      </c>
      <c r="F21" s="41">
        <v>17697</v>
      </c>
      <c r="G21" s="42">
        <v>28</v>
      </c>
      <c r="H21" s="42">
        <v>5.91</v>
      </c>
      <c r="I21" s="43">
        <f t="shared" si="0"/>
        <v>52294.635000000002</v>
      </c>
      <c r="J21" s="43">
        <f t="shared" si="1"/>
        <v>26147.317500000001</v>
      </c>
      <c r="K21" s="43">
        <f t="shared" si="2"/>
        <v>78441.952499999999</v>
      </c>
      <c r="L21" s="43"/>
      <c r="M21" s="43"/>
      <c r="N21" s="44"/>
      <c r="O21" s="62"/>
    </row>
    <row r="22" spans="1:20" ht="18.75" customHeight="1" x14ac:dyDescent="0.2">
      <c r="A22" s="41"/>
      <c r="B22" s="56" t="s">
        <v>5</v>
      </c>
      <c r="C22" s="41" t="s">
        <v>115</v>
      </c>
      <c r="D22" s="41" t="s">
        <v>12</v>
      </c>
      <c r="E22" s="41">
        <v>0.5</v>
      </c>
      <c r="F22" s="41">
        <v>17697</v>
      </c>
      <c r="G22" s="42">
        <v>8.6</v>
      </c>
      <c r="H22" s="42">
        <v>5.15</v>
      </c>
      <c r="I22" s="43">
        <f t="shared" si="0"/>
        <v>45569.775000000001</v>
      </c>
      <c r="J22" s="43">
        <f t="shared" si="1"/>
        <v>22784.887500000001</v>
      </c>
      <c r="K22" s="43">
        <f t="shared" si="2"/>
        <v>68354.662500000006</v>
      </c>
      <c r="L22" s="43"/>
      <c r="M22" s="43"/>
      <c r="N22" s="44"/>
      <c r="O22" s="62"/>
    </row>
    <row r="23" spans="1:20" ht="18.75" x14ac:dyDescent="0.2">
      <c r="A23" s="41">
        <v>6</v>
      </c>
      <c r="B23" s="56" t="s">
        <v>104</v>
      </c>
      <c r="C23" s="41" t="s">
        <v>59</v>
      </c>
      <c r="D23" s="45" t="s">
        <v>65</v>
      </c>
      <c r="E23" s="41">
        <v>1</v>
      </c>
      <c r="F23" s="41">
        <v>17697</v>
      </c>
      <c r="G23" s="42">
        <v>1.7</v>
      </c>
      <c r="H23" s="42">
        <v>4.75</v>
      </c>
      <c r="I23" s="43">
        <f>H23*F23*E23</f>
        <v>84060.75</v>
      </c>
      <c r="J23" s="43"/>
      <c r="K23" s="43">
        <f>I23+J23</f>
        <v>84060.75</v>
      </c>
      <c r="L23" s="43">
        <f>K23*10/100</f>
        <v>8406.0750000000007</v>
      </c>
      <c r="M23" s="46"/>
      <c r="N23" s="41"/>
      <c r="O23" s="62"/>
    </row>
    <row r="24" spans="1:20" ht="45.75" customHeight="1" x14ac:dyDescent="0.2">
      <c r="A24" s="41">
        <v>7</v>
      </c>
      <c r="B24" s="56" t="s">
        <v>64</v>
      </c>
      <c r="C24" s="41" t="s">
        <v>69</v>
      </c>
      <c r="D24" s="41" t="s">
        <v>111</v>
      </c>
      <c r="E24" s="41">
        <v>0.5</v>
      </c>
      <c r="F24" s="41">
        <v>17697</v>
      </c>
      <c r="G24" s="58">
        <v>47</v>
      </c>
      <c r="H24" s="42">
        <v>3.68</v>
      </c>
      <c r="I24" s="43">
        <f>H24*F24*E24</f>
        <v>32562.480000000003</v>
      </c>
      <c r="J24" s="43"/>
      <c r="K24" s="43">
        <f t="shared" si="2"/>
        <v>32562.480000000003</v>
      </c>
      <c r="L24" s="43"/>
      <c r="M24" s="43"/>
      <c r="N24" s="44"/>
      <c r="O24" s="62"/>
    </row>
    <row r="25" spans="1:20" ht="18.75" x14ac:dyDescent="0.2">
      <c r="A25" s="41">
        <v>8</v>
      </c>
      <c r="B25" s="56" t="s">
        <v>55</v>
      </c>
      <c r="C25" s="41" t="s">
        <v>33</v>
      </c>
      <c r="D25" s="41" t="s">
        <v>16</v>
      </c>
      <c r="E25" s="41">
        <v>0.5</v>
      </c>
      <c r="F25" s="41">
        <v>17697</v>
      </c>
      <c r="G25" s="58">
        <v>17</v>
      </c>
      <c r="H25" s="42">
        <v>4.59</v>
      </c>
      <c r="I25" s="43">
        <f t="shared" si="0"/>
        <v>40614.614999999998</v>
      </c>
      <c r="J25" s="43">
        <f>I25*50%</f>
        <v>20307.307499999999</v>
      </c>
      <c r="K25" s="43">
        <f t="shared" si="2"/>
        <v>60921.922500000001</v>
      </c>
      <c r="L25" s="43"/>
      <c r="M25" s="46"/>
      <c r="N25" s="46">
        <f>F25*40*E25/100</f>
        <v>3539.4</v>
      </c>
      <c r="O25" s="62"/>
    </row>
    <row r="26" spans="1:20" ht="18.75" x14ac:dyDescent="0.2">
      <c r="A26" s="41">
        <v>9</v>
      </c>
      <c r="B26" s="56" t="s">
        <v>25</v>
      </c>
      <c r="C26" s="43" t="s">
        <v>110</v>
      </c>
      <c r="D26" s="41" t="s">
        <v>16</v>
      </c>
      <c r="E26" s="41">
        <v>0.5</v>
      </c>
      <c r="F26" s="41">
        <v>17697</v>
      </c>
      <c r="G26" s="58">
        <v>28.4</v>
      </c>
      <c r="H26" s="42">
        <v>4.7300000000000004</v>
      </c>
      <c r="I26" s="43">
        <f t="shared" si="0"/>
        <v>41853.405000000006</v>
      </c>
      <c r="J26" s="43">
        <f t="shared" ref="J26" si="3">I26*50%</f>
        <v>20926.702500000003</v>
      </c>
      <c r="K26" s="43">
        <f t="shared" si="2"/>
        <v>62780.107500000013</v>
      </c>
      <c r="L26" s="43"/>
      <c r="M26" s="46"/>
      <c r="N26" s="46"/>
      <c r="O26" s="62"/>
    </row>
    <row r="27" spans="1:20" ht="37.5" x14ac:dyDescent="0.2">
      <c r="A27" s="41">
        <v>10</v>
      </c>
      <c r="B27" s="56" t="s">
        <v>45</v>
      </c>
      <c r="C27" s="41" t="s">
        <v>35</v>
      </c>
      <c r="D27" s="41" t="s">
        <v>63</v>
      </c>
      <c r="E27" s="41">
        <v>1</v>
      </c>
      <c r="F27" s="41">
        <v>17697</v>
      </c>
      <c r="G27" s="58">
        <v>25.2</v>
      </c>
      <c r="H27" s="42">
        <v>5.18</v>
      </c>
      <c r="I27" s="43">
        <f t="shared" si="0"/>
        <v>91670.459999999992</v>
      </c>
      <c r="J27" s="43"/>
      <c r="K27" s="43">
        <f t="shared" si="2"/>
        <v>91670.459999999992</v>
      </c>
      <c r="L27" s="43">
        <f t="shared" ref="L27:L56" si="4">K27*10/100</f>
        <v>9167.0459999999985</v>
      </c>
      <c r="M27" s="46"/>
      <c r="N27" s="46">
        <f>E27*F27*30/100</f>
        <v>5309.1</v>
      </c>
      <c r="O27" s="62"/>
    </row>
    <row r="28" spans="1:20" s="4" customFormat="1" ht="54.75" customHeight="1" x14ac:dyDescent="0.2">
      <c r="A28" s="41">
        <v>11</v>
      </c>
      <c r="B28" s="56" t="s">
        <v>52</v>
      </c>
      <c r="C28" s="41" t="s">
        <v>54</v>
      </c>
      <c r="D28" s="41" t="s">
        <v>17</v>
      </c>
      <c r="E28" s="41">
        <v>1</v>
      </c>
      <c r="F28" s="41">
        <v>17697</v>
      </c>
      <c r="G28" s="58">
        <v>28</v>
      </c>
      <c r="H28" s="42">
        <v>4.1900000000000004</v>
      </c>
      <c r="I28" s="43">
        <f t="shared" si="0"/>
        <v>74150.430000000008</v>
      </c>
      <c r="J28" s="43">
        <f>I28*50%</f>
        <v>37075.215000000004</v>
      </c>
      <c r="K28" s="43">
        <f t="shared" si="2"/>
        <v>111225.64500000002</v>
      </c>
      <c r="L28" s="43">
        <f t="shared" si="4"/>
        <v>11122.564500000002</v>
      </c>
      <c r="M28" s="46"/>
      <c r="N28" s="46"/>
      <c r="O28" s="62"/>
      <c r="P28" s="1"/>
      <c r="Q28" s="1"/>
      <c r="R28" s="1"/>
      <c r="S28" s="1"/>
      <c r="T28" s="1"/>
    </row>
    <row r="29" spans="1:20" ht="18.75" x14ac:dyDescent="0.2">
      <c r="A29" s="41">
        <v>12</v>
      </c>
      <c r="B29" s="56" t="s">
        <v>6</v>
      </c>
      <c r="C29" s="41" t="s">
        <v>99</v>
      </c>
      <c r="D29" s="41" t="s">
        <v>16</v>
      </c>
      <c r="E29" s="41">
        <v>1.5</v>
      </c>
      <c r="F29" s="41">
        <v>17697</v>
      </c>
      <c r="G29" s="58">
        <v>4</v>
      </c>
      <c r="H29" s="42">
        <v>4.2300000000000004</v>
      </c>
      <c r="I29" s="43">
        <f>H29*F29*E29</f>
        <v>112287.46500000003</v>
      </c>
      <c r="J29" s="43">
        <f>I29*50%</f>
        <v>56143.732500000013</v>
      </c>
      <c r="K29" s="43">
        <f>I29+J29</f>
        <v>168431.19750000004</v>
      </c>
      <c r="L29" s="43">
        <v>11228.79</v>
      </c>
      <c r="M29" s="46"/>
      <c r="N29" s="46"/>
      <c r="O29" s="62"/>
    </row>
    <row r="30" spans="1:20" ht="18.75" x14ac:dyDescent="0.2">
      <c r="A30" s="41">
        <v>13</v>
      </c>
      <c r="B30" s="56" t="s">
        <v>105</v>
      </c>
      <c r="C30" s="41" t="s">
        <v>100</v>
      </c>
      <c r="D30" s="45" t="s">
        <v>13</v>
      </c>
      <c r="E30" s="41">
        <v>1</v>
      </c>
      <c r="F30" s="41">
        <v>17697</v>
      </c>
      <c r="G30" s="58">
        <v>6.5</v>
      </c>
      <c r="H30" s="42">
        <v>4.2699999999999996</v>
      </c>
      <c r="I30" s="43">
        <f>H30*F30*E30</f>
        <v>75566.189999999988</v>
      </c>
      <c r="J30" s="43"/>
      <c r="K30" s="43">
        <f>I30+J30</f>
        <v>75566.189999999988</v>
      </c>
      <c r="L30" s="43">
        <f>K30*10/100</f>
        <v>7556.6189999999988</v>
      </c>
      <c r="M30" s="46"/>
      <c r="N30" s="41"/>
      <c r="O30" s="62"/>
    </row>
    <row r="31" spans="1:20" ht="18.75" x14ac:dyDescent="0.2">
      <c r="A31" s="41">
        <v>14</v>
      </c>
      <c r="B31" s="56" t="s">
        <v>7</v>
      </c>
      <c r="C31" s="41" t="s">
        <v>95</v>
      </c>
      <c r="D31" s="41" t="s">
        <v>14</v>
      </c>
      <c r="E31" s="41">
        <v>1</v>
      </c>
      <c r="F31" s="41">
        <v>17697</v>
      </c>
      <c r="G31" s="42" t="s">
        <v>106</v>
      </c>
      <c r="H31" s="42">
        <v>2.94</v>
      </c>
      <c r="I31" s="43">
        <f t="shared" si="0"/>
        <v>52029.18</v>
      </c>
      <c r="J31" s="43"/>
      <c r="K31" s="43">
        <f t="shared" si="2"/>
        <v>52029.18</v>
      </c>
      <c r="L31" s="43">
        <f t="shared" si="4"/>
        <v>5202.9179999999997</v>
      </c>
      <c r="M31" s="46"/>
      <c r="N31" s="41"/>
      <c r="O31" s="62"/>
    </row>
    <row r="32" spans="1:20" ht="18.75" x14ac:dyDescent="0.2">
      <c r="A32" s="41">
        <v>15</v>
      </c>
      <c r="B32" s="56" t="s">
        <v>36</v>
      </c>
      <c r="C32" s="41" t="s">
        <v>37</v>
      </c>
      <c r="D32" s="41" t="s">
        <v>14</v>
      </c>
      <c r="E32" s="41">
        <v>1</v>
      </c>
      <c r="F32" s="41">
        <v>17697</v>
      </c>
      <c r="G32" s="46">
        <v>35</v>
      </c>
      <c r="H32" s="42">
        <v>3.29</v>
      </c>
      <c r="I32" s="43">
        <f t="shared" si="0"/>
        <v>58223.13</v>
      </c>
      <c r="J32" s="43"/>
      <c r="K32" s="43">
        <f t="shared" si="2"/>
        <v>58223.13</v>
      </c>
      <c r="L32" s="43">
        <f t="shared" si="4"/>
        <v>5822.3129999999992</v>
      </c>
      <c r="M32" s="46"/>
      <c r="N32" s="41"/>
      <c r="O32" s="62"/>
    </row>
    <row r="33" spans="1:20" ht="18.75" x14ac:dyDescent="0.2">
      <c r="A33" s="41">
        <v>16</v>
      </c>
      <c r="B33" s="56" t="s">
        <v>39</v>
      </c>
      <c r="C33" s="41" t="s">
        <v>40</v>
      </c>
      <c r="D33" s="41" t="s">
        <v>15</v>
      </c>
      <c r="E33" s="41">
        <v>1</v>
      </c>
      <c r="F33" s="41">
        <v>17697</v>
      </c>
      <c r="G33" s="46">
        <v>12</v>
      </c>
      <c r="H33" s="42">
        <v>3.57</v>
      </c>
      <c r="I33" s="43">
        <f t="shared" si="0"/>
        <v>63178.289999999994</v>
      </c>
      <c r="J33" s="43"/>
      <c r="K33" s="43">
        <f t="shared" si="2"/>
        <v>63178.289999999994</v>
      </c>
      <c r="L33" s="43">
        <f t="shared" si="4"/>
        <v>6317.8289999999988</v>
      </c>
      <c r="M33" s="46"/>
      <c r="N33" s="46"/>
      <c r="O33" s="62"/>
    </row>
    <row r="34" spans="1:20" ht="18.75" x14ac:dyDescent="0.2">
      <c r="A34" s="41">
        <v>17</v>
      </c>
      <c r="B34" s="56" t="s">
        <v>38</v>
      </c>
      <c r="C34" s="41" t="s">
        <v>60</v>
      </c>
      <c r="D34" s="65" t="s">
        <v>13</v>
      </c>
      <c r="E34" s="41">
        <v>0.5</v>
      </c>
      <c r="F34" s="41">
        <v>17697</v>
      </c>
      <c r="G34" s="42" t="s">
        <v>109</v>
      </c>
      <c r="H34" s="42">
        <v>4.71</v>
      </c>
      <c r="I34" s="43">
        <f t="shared" si="0"/>
        <v>41676.434999999998</v>
      </c>
      <c r="J34" s="43"/>
      <c r="K34" s="43">
        <f t="shared" si="2"/>
        <v>41676.434999999998</v>
      </c>
      <c r="L34" s="43"/>
      <c r="M34" s="46"/>
      <c r="N34" s="41"/>
      <c r="O34" s="62"/>
    </row>
    <row r="35" spans="1:20" ht="37.5" x14ac:dyDescent="0.2">
      <c r="A35" s="41">
        <v>18</v>
      </c>
      <c r="B35" s="56" t="s">
        <v>26</v>
      </c>
      <c r="C35" s="41" t="s">
        <v>46</v>
      </c>
      <c r="D35" s="41" t="s">
        <v>16</v>
      </c>
      <c r="E35" s="41">
        <v>1</v>
      </c>
      <c r="F35" s="41">
        <v>17697</v>
      </c>
      <c r="G35" s="58">
        <v>23</v>
      </c>
      <c r="H35" s="42">
        <v>4.67</v>
      </c>
      <c r="I35" s="43">
        <f t="shared" si="0"/>
        <v>82644.990000000005</v>
      </c>
      <c r="J35" s="43"/>
      <c r="K35" s="43">
        <f t="shared" si="2"/>
        <v>82644.990000000005</v>
      </c>
      <c r="L35" s="43">
        <f t="shared" si="4"/>
        <v>8264.4989999999998</v>
      </c>
      <c r="M35" s="46"/>
      <c r="N35" s="41"/>
      <c r="O35" s="62"/>
    </row>
    <row r="36" spans="1:20" ht="18.75" x14ac:dyDescent="0.2">
      <c r="A36" s="41">
        <v>19</v>
      </c>
      <c r="B36" s="56" t="s">
        <v>41</v>
      </c>
      <c r="C36" s="41" t="s">
        <v>47</v>
      </c>
      <c r="D36" s="41" t="s">
        <v>17</v>
      </c>
      <c r="E36" s="41">
        <v>1</v>
      </c>
      <c r="F36" s="41">
        <v>17697</v>
      </c>
      <c r="G36" s="42">
        <v>10.1</v>
      </c>
      <c r="H36" s="42">
        <v>3.94</v>
      </c>
      <c r="I36" s="43">
        <f t="shared" si="0"/>
        <v>69726.179999999993</v>
      </c>
      <c r="J36" s="43"/>
      <c r="K36" s="43">
        <f t="shared" si="2"/>
        <v>69726.179999999993</v>
      </c>
      <c r="L36" s="43">
        <f t="shared" si="4"/>
        <v>6972.6179999999995</v>
      </c>
      <c r="M36" s="46"/>
      <c r="N36" s="46"/>
      <c r="O36" s="62"/>
    </row>
    <row r="37" spans="1:20" ht="15.75" customHeight="1" x14ac:dyDescent="0.2">
      <c r="A37" s="41">
        <v>20</v>
      </c>
      <c r="B37" s="66" t="s">
        <v>8</v>
      </c>
      <c r="C37" s="56" t="s">
        <v>58</v>
      </c>
      <c r="D37" s="45">
        <v>2</v>
      </c>
      <c r="E37" s="41">
        <v>1.5</v>
      </c>
      <c r="F37" s="41">
        <v>17697</v>
      </c>
      <c r="G37" s="42">
        <v>2.1</v>
      </c>
      <c r="H37" s="42">
        <v>2.81</v>
      </c>
      <c r="I37" s="43">
        <f t="shared" si="0"/>
        <v>74592.854999999996</v>
      </c>
      <c r="J37" s="43"/>
      <c r="K37" s="43">
        <f t="shared" si="2"/>
        <v>74592.854999999996</v>
      </c>
      <c r="L37" s="43">
        <v>4973</v>
      </c>
      <c r="M37" s="46"/>
      <c r="N37" s="46">
        <v>5309</v>
      </c>
      <c r="O37" s="62"/>
    </row>
    <row r="38" spans="1:20" ht="18.75" x14ac:dyDescent="0.2">
      <c r="A38" s="41">
        <v>21</v>
      </c>
      <c r="B38" s="66"/>
      <c r="C38" s="56" t="s">
        <v>48</v>
      </c>
      <c r="D38" s="45">
        <v>2</v>
      </c>
      <c r="E38" s="41">
        <v>1</v>
      </c>
      <c r="F38" s="41">
        <v>17697</v>
      </c>
      <c r="G38" s="42">
        <v>4.8</v>
      </c>
      <c r="H38" s="42">
        <v>2.81</v>
      </c>
      <c r="I38" s="43">
        <f t="shared" si="0"/>
        <v>49728.57</v>
      </c>
      <c r="J38" s="43"/>
      <c r="K38" s="43">
        <f t="shared" si="2"/>
        <v>49728.57</v>
      </c>
      <c r="L38" s="43">
        <f t="shared" si="4"/>
        <v>4972.857</v>
      </c>
      <c r="M38" s="46"/>
      <c r="N38" s="46">
        <f t="shared" ref="N38:N43" si="5">E38*F38*30/100</f>
        <v>5309.1</v>
      </c>
      <c r="O38" s="62"/>
    </row>
    <row r="39" spans="1:20" ht="18.75" x14ac:dyDescent="0.2">
      <c r="A39" s="41">
        <v>22</v>
      </c>
      <c r="B39" s="66"/>
      <c r="C39" s="56" t="s">
        <v>49</v>
      </c>
      <c r="D39" s="45">
        <v>2</v>
      </c>
      <c r="E39" s="41">
        <v>1</v>
      </c>
      <c r="F39" s="41">
        <v>17697</v>
      </c>
      <c r="G39" s="42">
        <v>4</v>
      </c>
      <c r="H39" s="42">
        <v>2.81</v>
      </c>
      <c r="I39" s="43">
        <f t="shared" si="0"/>
        <v>49728.57</v>
      </c>
      <c r="J39" s="43"/>
      <c r="K39" s="43">
        <f t="shared" si="2"/>
        <v>49728.57</v>
      </c>
      <c r="L39" s="43">
        <f t="shared" si="4"/>
        <v>4972.857</v>
      </c>
      <c r="M39" s="46"/>
      <c r="N39" s="46">
        <f t="shared" si="5"/>
        <v>5309.1</v>
      </c>
      <c r="O39" s="62"/>
    </row>
    <row r="40" spans="1:20" ht="18.75" x14ac:dyDescent="0.2">
      <c r="A40" s="41">
        <v>23</v>
      </c>
      <c r="B40" s="66"/>
      <c r="C40" s="56" t="s">
        <v>57</v>
      </c>
      <c r="D40" s="45">
        <v>2</v>
      </c>
      <c r="E40" s="41">
        <v>1.5</v>
      </c>
      <c r="F40" s="41">
        <v>17697</v>
      </c>
      <c r="G40" s="42">
        <v>2.7</v>
      </c>
      <c r="H40" s="42">
        <v>2.81</v>
      </c>
      <c r="I40" s="43">
        <f t="shared" si="0"/>
        <v>74592.854999999996</v>
      </c>
      <c r="J40" s="43"/>
      <c r="K40" s="43">
        <f t="shared" si="2"/>
        <v>74592.854999999996</v>
      </c>
      <c r="L40" s="43">
        <v>4973</v>
      </c>
      <c r="M40" s="46"/>
      <c r="N40" s="46">
        <v>5309</v>
      </c>
      <c r="O40" s="62"/>
    </row>
    <row r="41" spans="1:20" ht="22.5" customHeight="1" x14ac:dyDescent="0.2">
      <c r="A41" s="41">
        <v>24</v>
      </c>
      <c r="B41" s="66"/>
      <c r="C41" s="56" t="s">
        <v>71</v>
      </c>
      <c r="D41" s="45">
        <v>2</v>
      </c>
      <c r="E41" s="41">
        <v>1</v>
      </c>
      <c r="F41" s="41">
        <v>17697</v>
      </c>
      <c r="G41" s="42">
        <v>0.9</v>
      </c>
      <c r="H41" s="42">
        <v>2.81</v>
      </c>
      <c r="I41" s="43">
        <f t="shared" si="0"/>
        <v>49728.57</v>
      </c>
      <c r="J41" s="43"/>
      <c r="K41" s="43">
        <f t="shared" si="2"/>
        <v>49728.57</v>
      </c>
      <c r="L41" s="43">
        <f t="shared" si="4"/>
        <v>4972.857</v>
      </c>
      <c r="M41" s="46"/>
      <c r="N41" s="46">
        <f t="shared" si="5"/>
        <v>5309.1</v>
      </c>
      <c r="O41" s="62"/>
      <c r="T41" s="4"/>
    </row>
    <row r="42" spans="1:20" ht="22.5" customHeight="1" x14ac:dyDescent="0.2">
      <c r="A42" s="41">
        <v>25</v>
      </c>
      <c r="B42" s="66"/>
      <c r="C42" s="56" t="s">
        <v>107</v>
      </c>
      <c r="D42" s="45">
        <v>2</v>
      </c>
      <c r="E42" s="41">
        <v>1.5</v>
      </c>
      <c r="F42" s="41">
        <v>17697</v>
      </c>
      <c r="G42" s="42" t="s">
        <v>106</v>
      </c>
      <c r="H42" s="42">
        <v>2.81</v>
      </c>
      <c r="I42" s="43">
        <f t="shared" si="0"/>
        <v>74592.854999999996</v>
      </c>
      <c r="J42" s="43"/>
      <c r="K42" s="43">
        <f t="shared" si="2"/>
        <v>74592.854999999996</v>
      </c>
      <c r="L42" s="43">
        <v>4973</v>
      </c>
      <c r="M42" s="46"/>
      <c r="N42" s="46">
        <v>5309</v>
      </c>
      <c r="O42" s="62"/>
    </row>
    <row r="43" spans="1:20" ht="22.5" customHeight="1" x14ac:dyDescent="0.2">
      <c r="A43" s="41">
        <v>26</v>
      </c>
      <c r="B43" s="66"/>
      <c r="C43" s="43" t="s">
        <v>108</v>
      </c>
      <c r="D43" s="45">
        <v>2</v>
      </c>
      <c r="E43" s="41">
        <v>1</v>
      </c>
      <c r="F43" s="41">
        <v>17697</v>
      </c>
      <c r="G43" s="42" t="s">
        <v>106</v>
      </c>
      <c r="H43" s="42">
        <v>2.81</v>
      </c>
      <c r="I43" s="43">
        <f t="shared" si="0"/>
        <v>49728.57</v>
      </c>
      <c r="J43" s="43"/>
      <c r="K43" s="43">
        <f t="shared" si="2"/>
        <v>49728.57</v>
      </c>
      <c r="L43" s="43">
        <f t="shared" si="4"/>
        <v>4972.857</v>
      </c>
      <c r="M43" s="46"/>
      <c r="N43" s="46">
        <f t="shared" si="5"/>
        <v>5309.1</v>
      </c>
      <c r="O43" s="62"/>
    </row>
    <row r="44" spans="1:20" ht="18.75" x14ac:dyDescent="0.2">
      <c r="A44" s="41">
        <v>28</v>
      </c>
      <c r="B44" s="56" t="s">
        <v>9</v>
      </c>
      <c r="C44" s="41" t="s">
        <v>90</v>
      </c>
      <c r="D44" s="45">
        <v>2</v>
      </c>
      <c r="E44" s="41">
        <v>1</v>
      </c>
      <c r="F44" s="41">
        <v>17697</v>
      </c>
      <c r="G44" s="42">
        <v>4.5</v>
      </c>
      <c r="H44" s="42">
        <v>2.81</v>
      </c>
      <c r="I44" s="43">
        <f t="shared" si="0"/>
        <v>49728.57</v>
      </c>
      <c r="J44" s="43"/>
      <c r="K44" s="43">
        <f t="shared" si="2"/>
        <v>49728.57</v>
      </c>
      <c r="L44" s="43">
        <f t="shared" ref="L44:L45" si="6">(K44*10/100)/E44*1</f>
        <v>4972.857</v>
      </c>
      <c r="M44" s="46"/>
      <c r="N44" s="43"/>
      <c r="O44" s="62"/>
    </row>
    <row r="45" spans="1:20" ht="18.75" x14ac:dyDescent="0.2">
      <c r="A45" s="41">
        <v>29</v>
      </c>
      <c r="B45" s="56" t="s">
        <v>9</v>
      </c>
      <c r="C45" s="41" t="s">
        <v>51</v>
      </c>
      <c r="D45" s="45" t="s">
        <v>27</v>
      </c>
      <c r="E45" s="41">
        <v>1</v>
      </c>
      <c r="F45" s="41">
        <v>17697</v>
      </c>
      <c r="G45" s="42">
        <v>3</v>
      </c>
      <c r="H45" s="42">
        <v>2.81</v>
      </c>
      <c r="I45" s="43">
        <f t="shared" si="0"/>
        <v>49728.57</v>
      </c>
      <c r="J45" s="43"/>
      <c r="K45" s="43">
        <f t="shared" si="2"/>
        <v>49728.57</v>
      </c>
      <c r="L45" s="43">
        <f t="shared" si="6"/>
        <v>4972.857</v>
      </c>
      <c r="M45" s="46"/>
      <c r="N45" s="43"/>
      <c r="O45" s="62"/>
    </row>
    <row r="46" spans="1:20" ht="18.75" x14ac:dyDescent="0.2">
      <c r="A46" s="41">
        <v>30</v>
      </c>
      <c r="B46" s="56" t="s">
        <v>29</v>
      </c>
      <c r="C46" s="41" t="s">
        <v>89</v>
      </c>
      <c r="D46" s="45">
        <v>1</v>
      </c>
      <c r="E46" s="41">
        <v>1.5</v>
      </c>
      <c r="F46" s="41">
        <v>17697</v>
      </c>
      <c r="G46" s="42">
        <v>6.4</v>
      </c>
      <c r="H46" s="42">
        <v>2.77</v>
      </c>
      <c r="I46" s="43">
        <f t="shared" si="0"/>
        <v>73531.035000000003</v>
      </c>
      <c r="J46" s="43"/>
      <c r="K46" s="43">
        <f t="shared" si="2"/>
        <v>73531.035000000003</v>
      </c>
      <c r="L46" s="43">
        <f>(K46*10/100)/E46*1</f>
        <v>4902.0690000000004</v>
      </c>
      <c r="M46" s="46"/>
      <c r="N46" s="41"/>
      <c r="O46" s="62"/>
    </row>
    <row r="47" spans="1:20" ht="56.25" x14ac:dyDescent="0.2">
      <c r="A47" s="41">
        <v>31</v>
      </c>
      <c r="B47" s="56" t="s">
        <v>30</v>
      </c>
      <c r="C47" s="41" t="s">
        <v>97</v>
      </c>
      <c r="D47" s="45">
        <v>4</v>
      </c>
      <c r="E47" s="41">
        <v>1.33</v>
      </c>
      <c r="F47" s="41">
        <v>17697</v>
      </c>
      <c r="G47" s="42" t="s">
        <v>106</v>
      </c>
      <c r="H47" s="42">
        <v>2.89</v>
      </c>
      <c r="I47" s="43">
        <f>H47*F47*E47</f>
        <v>68021.958900000012</v>
      </c>
      <c r="J47" s="47"/>
      <c r="K47" s="43">
        <f>I47+J47</f>
        <v>68021.958900000012</v>
      </c>
      <c r="L47" s="43">
        <f>(K47*10/100)/E47*1</f>
        <v>5114.4330000000009</v>
      </c>
      <c r="M47" s="46"/>
      <c r="N47" s="43"/>
      <c r="O47" s="62"/>
    </row>
    <row r="48" spans="1:20" ht="56.25" x14ac:dyDescent="0.2">
      <c r="A48" s="41">
        <v>32</v>
      </c>
      <c r="B48" s="56" t="s">
        <v>30</v>
      </c>
      <c r="C48" s="41" t="s">
        <v>96</v>
      </c>
      <c r="D48" s="45">
        <v>4</v>
      </c>
      <c r="E48" s="41">
        <v>1.33</v>
      </c>
      <c r="F48" s="41">
        <v>17697</v>
      </c>
      <c r="G48" s="42" t="s">
        <v>106</v>
      </c>
      <c r="H48" s="42">
        <v>2.89</v>
      </c>
      <c r="I48" s="43">
        <f>H48*F48*E48</f>
        <v>68021.958900000012</v>
      </c>
      <c r="J48" s="48"/>
      <c r="K48" s="43">
        <f>I48+J48</f>
        <v>68021.958900000012</v>
      </c>
      <c r="L48" s="43">
        <f t="shared" ref="L48:L49" si="7">(K48*10/100)/E48*1</f>
        <v>5114.4330000000009</v>
      </c>
      <c r="M48" s="46"/>
      <c r="N48" s="43"/>
      <c r="O48" s="62"/>
    </row>
    <row r="49" spans="1:15" ht="56.25" x14ac:dyDescent="0.2">
      <c r="A49" s="41">
        <v>33</v>
      </c>
      <c r="B49" s="56" t="s">
        <v>30</v>
      </c>
      <c r="C49" s="41" t="s">
        <v>98</v>
      </c>
      <c r="D49" s="45">
        <f>D48</f>
        <v>4</v>
      </c>
      <c r="E49" s="41">
        <v>1.33</v>
      </c>
      <c r="F49" s="41">
        <v>17697</v>
      </c>
      <c r="G49" s="42" t="s">
        <v>106</v>
      </c>
      <c r="H49" s="42">
        <v>2.89</v>
      </c>
      <c r="I49" s="43">
        <f>H49*F49*E49</f>
        <v>68021.958900000012</v>
      </c>
      <c r="J49" s="48"/>
      <c r="K49" s="43">
        <f>I49+J49</f>
        <v>68021.958900000012</v>
      </c>
      <c r="L49" s="43">
        <f t="shared" si="7"/>
        <v>5114.4330000000009</v>
      </c>
      <c r="M49" s="46"/>
      <c r="N49" s="43"/>
      <c r="O49" s="62"/>
    </row>
    <row r="50" spans="1:15" ht="18.75" x14ac:dyDescent="0.2">
      <c r="A50" s="41">
        <v>34</v>
      </c>
      <c r="B50" s="56" t="s">
        <v>66</v>
      </c>
      <c r="C50" s="41" t="s">
        <v>69</v>
      </c>
      <c r="D50" s="45" t="s">
        <v>62</v>
      </c>
      <c r="E50" s="41">
        <v>1</v>
      </c>
      <c r="F50" s="41">
        <v>17697</v>
      </c>
      <c r="G50" s="42">
        <v>47</v>
      </c>
      <c r="H50" s="42">
        <v>2.89</v>
      </c>
      <c r="I50" s="43">
        <f>H50*F50*E50</f>
        <v>51144.33</v>
      </c>
      <c r="J50" s="48"/>
      <c r="K50" s="43">
        <f>I50+J50</f>
        <v>51144.33</v>
      </c>
      <c r="L50" s="43">
        <f>K50*10/100</f>
        <v>5114.4330000000009</v>
      </c>
      <c r="M50" s="46"/>
      <c r="N50" s="44"/>
      <c r="O50" s="62"/>
    </row>
    <row r="51" spans="1:15" ht="18.75" x14ac:dyDescent="0.2">
      <c r="A51" s="41">
        <v>35</v>
      </c>
      <c r="B51" s="56" t="s">
        <v>28</v>
      </c>
      <c r="C51" s="41" t="s">
        <v>70</v>
      </c>
      <c r="D51" s="45">
        <v>2</v>
      </c>
      <c r="E51" s="41">
        <v>1</v>
      </c>
      <c r="F51" s="41">
        <v>17697</v>
      </c>
      <c r="G51" s="42" t="s">
        <v>106</v>
      </c>
      <c r="H51" s="42">
        <v>2.81</v>
      </c>
      <c r="I51" s="43">
        <f>H51*F51*E51</f>
        <v>49728.57</v>
      </c>
      <c r="J51" s="43"/>
      <c r="K51" s="43">
        <f t="shared" ref="K51" si="8">I51+J51</f>
        <v>49728.57</v>
      </c>
      <c r="L51" s="43">
        <f t="shared" ref="L51" si="9">K51*10/100</f>
        <v>4972.857</v>
      </c>
      <c r="M51" s="46"/>
      <c r="N51" s="41"/>
      <c r="O51" s="62"/>
    </row>
    <row r="52" spans="1:15" ht="18.75" x14ac:dyDescent="0.2">
      <c r="A52" s="41">
        <v>37</v>
      </c>
      <c r="B52" s="56" t="s">
        <v>10</v>
      </c>
      <c r="C52" s="41" t="s">
        <v>60</v>
      </c>
      <c r="D52" s="64" t="s">
        <v>27</v>
      </c>
      <c r="E52" s="46">
        <v>1</v>
      </c>
      <c r="F52" s="41">
        <v>17697</v>
      </c>
      <c r="G52" s="42" t="s">
        <v>109</v>
      </c>
      <c r="H52" s="42">
        <v>2.81</v>
      </c>
      <c r="I52" s="43">
        <f t="shared" ref="I52:I54" si="10">H52*F52*E52</f>
        <v>49728.57</v>
      </c>
      <c r="J52" s="43"/>
      <c r="K52" s="43">
        <f t="shared" ref="K52:K55" si="11">I52+J52</f>
        <v>49728.57</v>
      </c>
      <c r="L52" s="43">
        <f t="shared" ref="L52:L54" si="12">K52*10/100</f>
        <v>4972.857</v>
      </c>
      <c r="M52" s="46"/>
      <c r="N52" s="41"/>
      <c r="O52" s="62"/>
    </row>
    <row r="53" spans="1:15" ht="37.5" x14ac:dyDescent="0.2">
      <c r="A53" s="41">
        <v>38</v>
      </c>
      <c r="B53" s="56" t="s">
        <v>61</v>
      </c>
      <c r="C53" s="41" t="s">
        <v>60</v>
      </c>
      <c r="D53" s="64" t="s">
        <v>27</v>
      </c>
      <c r="E53" s="41">
        <v>1</v>
      </c>
      <c r="F53" s="41">
        <v>17697</v>
      </c>
      <c r="G53" s="42" t="s">
        <v>109</v>
      </c>
      <c r="H53" s="42">
        <v>2.81</v>
      </c>
      <c r="I53" s="43">
        <f t="shared" si="10"/>
        <v>49728.57</v>
      </c>
      <c r="J53" s="43"/>
      <c r="K53" s="43">
        <f t="shared" si="11"/>
        <v>49728.57</v>
      </c>
      <c r="L53" s="43">
        <f t="shared" si="12"/>
        <v>4972.857</v>
      </c>
      <c r="M53" s="46"/>
      <c r="N53" s="41"/>
      <c r="O53" s="62"/>
    </row>
    <row r="54" spans="1:15" ht="37.5" x14ac:dyDescent="0.2">
      <c r="A54" s="41">
        <v>39</v>
      </c>
      <c r="B54" s="56" t="s">
        <v>8</v>
      </c>
      <c r="C54" s="41" t="s">
        <v>60</v>
      </c>
      <c r="D54" s="64" t="s">
        <v>27</v>
      </c>
      <c r="E54" s="41">
        <v>0.5</v>
      </c>
      <c r="F54" s="41">
        <v>17697</v>
      </c>
      <c r="G54" s="42" t="s">
        <v>109</v>
      </c>
      <c r="H54" s="42">
        <v>2.81</v>
      </c>
      <c r="I54" s="43">
        <f t="shared" si="10"/>
        <v>24864.285</v>
      </c>
      <c r="J54" s="43"/>
      <c r="K54" s="43">
        <f t="shared" si="11"/>
        <v>24864.285</v>
      </c>
      <c r="L54" s="43">
        <f t="shared" si="12"/>
        <v>2486.4285</v>
      </c>
      <c r="M54" s="46"/>
      <c r="N54" s="46">
        <f t="shared" ref="N54" si="13">E54*F54*30/100</f>
        <v>2654.55</v>
      </c>
      <c r="O54" s="62"/>
    </row>
    <row r="55" spans="1:15" ht="37.5" x14ac:dyDescent="0.2">
      <c r="A55" s="41"/>
      <c r="B55" s="60" t="s">
        <v>64</v>
      </c>
      <c r="C55" s="41" t="s">
        <v>60</v>
      </c>
      <c r="D55" s="65" t="s">
        <v>111</v>
      </c>
      <c r="E55" s="41">
        <v>0.5</v>
      </c>
      <c r="F55" s="41">
        <v>17697</v>
      </c>
      <c r="G55" s="58">
        <v>47</v>
      </c>
      <c r="H55" s="42">
        <v>3.68</v>
      </c>
      <c r="I55" s="43">
        <f>H55*F55*E55</f>
        <v>32562.480000000003</v>
      </c>
      <c r="J55" s="43"/>
      <c r="K55" s="43">
        <f t="shared" si="11"/>
        <v>32562.480000000003</v>
      </c>
      <c r="L55" s="43">
        <f>K55*10/100</f>
        <v>3256.2480000000005</v>
      </c>
      <c r="M55" s="43"/>
      <c r="N55" s="44"/>
      <c r="O55" s="62"/>
    </row>
    <row r="56" spans="1:15" ht="18.75" x14ac:dyDescent="0.2">
      <c r="A56" s="41">
        <v>41</v>
      </c>
      <c r="B56" s="56" t="s">
        <v>55</v>
      </c>
      <c r="C56" s="41" t="s">
        <v>60</v>
      </c>
      <c r="D56" s="45" t="s">
        <v>16</v>
      </c>
      <c r="E56" s="41">
        <v>0.5</v>
      </c>
      <c r="F56" s="41">
        <v>17697</v>
      </c>
      <c r="G56" s="42" t="s">
        <v>109</v>
      </c>
      <c r="H56" s="42">
        <v>4.7300000000000004</v>
      </c>
      <c r="I56" s="43">
        <f t="shared" si="0"/>
        <v>41853.405000000006</v>
      </c>
      <c r="J56" s="43"/>
      <c r="K56" s="43">
        <f t="shared" si="2"/>
        <v>41853.405000000006</v>
      </c>
      <c r="L56" s="43">
        <f t="shared" si="4"/>
        <v>4185.3405000000002</v>
      </c>
      <c r="M56" s="46"/>
      <c r="N56" s="41"/>
      <c r="O56" s="62"/>
    </row>
    <row r="57" spans="1:15" ht="18.75" customHeight="1" x14ac:dyDescent="0.2">
      <c r="A57" s="41">
        <v>42</v>
      </c>
      <c r="B57" s="56" t="s">
        <v>5</v>
      </c>
      <c r="C57" s="41" t="s">
        <v>60</v>
      </c>
      <c r="D57" s="41" t="s">
        <v>12</v>
      </c>
      <c r="E57" s="41">
        <v>1</v>
      </c>
      <c r="F57" s="41">
        <v>17697</v>
      </c>
      <c r="G57" s="42" t="s">
        <v>109</v>
      </c>
      <c r="H57" s="42">
        <v>5.91</v>
      </c>
      <c r="I57" s="43">
        <f>H57*F57*E57</f>
        <v>104589.27</v>
      </c>
      <c r="J57" s="43">
        <f>I57*50%</f>
        <v>52294.635000000002</v>
      </c>
      <c r="K57" s="43">
        <f>I57+J57</f>
        <v>156883.905</v>
      </c>
      <c r="L57" s="43">
        <f>K57*10/100</f>
        <v>15688.390500000001</v>
      </c>
      <c r="M57" s="43"/>
      <c r="N57" s="44"/>
      <c r="O57" s="62"/>
    </row>
    <row r="58" spans="1:15" ht="18.75" x14ac:dyDescent="0.2">
      <c r="A58" s="41">
        <v>43</v>
      </c>
      <c r="B58" s="56" t="s">
        <v>25</v>
      </c>
      <c r="C58" s="41" t="s">
        <v>60</v>
      </c>
      <c r="D58" s="59" t="s">
        <v>16</v>
      </c>
      <c r="E58" s="41">
        <v>0.5</v>
      </c>
      <c r="F58" s="41">
        <v>17697</v>
      </c>
      <c r="G58" s="42" t="s">
        <v>109</v>
      </c>
      <c r="H58" s="42">
        <v>4.0999999999999996</v>
      </c>
      <c r="I58" s="43">
        <f>H58*F58*E58</f>
        <v>36278.85</v>
      </c>
      <c r="J58" s="43">
        <f>I58*50%</f>
        <v>18139.424999999999</v>
      </c>
      <c r="K58" s="43">
        <f>I58+J58</f>
        <v>54418.274999999994</v>
      </c>
      <c r="L58" s="43">
        <f>K58*10/100</f>
        <v>5441.8275000000003</v>
      </c>
      <c r="M58" s="46"/>
      <c r="N58" s="41"/>
      <c r="O58" s="62"/>
    </row>
    <row r="59" spans="1:15" ht="18.75" x14ac:dyDescent="0.2">
      <c r="A59" s="41">
        <v>44</v>
      </c>
      <c r="B59" s="56" t="s">
        <v>9</v>
      </c>
      <c r="C59" s="43" t="s">
        <v>60</v>
      </c>
      <c r="D59" s="64" t="s">
        <v>27</v>
      </c>
      <c r="E59" s="41">
        <v>1</v>
      </c>
      <c r="F59" s="41">
        <v>17697</v>
      </c>
      <c r="G59" s="42" t="s">
        <v>109</v>
      </c>
      <c r="H59" s="42">
        <v>2.81</v>
      </c>
      <c r="I59" s="43">
        <f>H59*F59*E59</f>
        <v>49728.57</v>
      </c>
      <c r="J59" s="43"/>
      <c r="K59" s="43">
        <f>I59+J59</f>
        <v>49728.57</v>
      </c>
      <c r="L59" s="43">
        <f>(K59*10/100)/E59*1</f>
        <v>4972.857</v>
      </c>
      <c r="M59" s="46"/>
      <c r="N59" s="43"/>
      <c r="O59" s="62"/>
    </row>
    <row r="60" spans="1:15" ht="18.75" x14ac:dyDescent="0.2">
      <c r="A60" s="41"/>
      <c r="B60" s="49" t="s">
        <v>11</v>
      </c>
      <c r="C60" s="49"/>
      <c r="D60" s="49"/>
      <c r="E60" s="47">
        <f>SUM(E17:E59)</f>
        <v>39.989999999999995</v>
      </c>
      <c r="F60" s="47"/>
      <c r="G60" s="47"/>
      <c r="H60" s="47"/>
      <c r="I60" s="47"/>
      <c r="J60" s="48">
        <f>SUM(J17:J59)</f>
        <v>377255.79750000004</v>
      </c>
      <c r="K60" s="47">
        <f>SUM(K17:K59)</f>
        <v>2932191.1541999993</v>
      </c>
      <c r="L60" s="47">
        <f>SUM(L17:L59)</f>
        <v>223332.18824999992</v>
      </c>
      <c r="M60" s="47">
        <f>SUM(M17:M56)</f>
        <v>0</v>
      </c>
      <c r="N60" s="47">
        <f>SUM(N17:N56)</f>
        <v>48666.45</v>
      </c>
      <c r="O60" s="63"/>
    </row>
    <row r="61" spans="1:15" ht="18.75" x14ac:dyDescent="0.2">
      <c r="A61" s="41"/>
      <c r="B61" s="49" t="s">
        <v>31</v>
      </c>
      <c r="C61" s="49"/>
      <c r="D61" s="49"/>
      <c r="E61" s="50">
        <f>[1]Лист1!$M$130</f>
        <v>55.375</v>
      </c>
      <c r="F61" s="50"/>
      <c r="G61" s="50"/>
      <c r="H61" s="50"/>
      <c r="I61" s="48"/>
      <c r="J61" s="48"/>
      <c r="K61" s="47"/>
      <c r="L61" s="47"/>
      <c r="M61" s="47">
        <f>SUM(M18:M60)</f>
        <v>0</v>
      </c>
      <c r="N61" s="49"/>
      <c r="O61" s="63"/>
    </row>
    <row r="62" spans="1:15" ht="18.75" x14ac:dyDescent="0.2">
      <c r="A62" s="41"/>
      <c r="B62" s="49" t="s">
        <v>32</v>
      </c>
      <c r="C62" s="49"/>
      <c r="D62" s="49"/>
      <c r="E62" s="50">
        <f>SUM(E60:E61)</f>
        <v>95.364999999999995</v>
      </c>
      <c r="F62" s="50"/>
      <c r="G62" s="50"/>
      <c r="H62" s="50"/>
      <c r="I62" s="48"/>
      <c r="J62" s="48"/>
      <c r="K62" s="47"/>
      <c r="L62" s="47"/>
      <c r="M62" s="47">
        <f>SUM(M19:M61)</f>
        <v>0</v>
      </c>
      <c r="N62" s="49"/>
      <c r="O62" s="63"/>
    </row>
    <row r="63" spans="1:15" ht="18.75" x14ac:dyDescent="0.3">
      <c r="B63" s="2"/>
      <c r="C63" s="3"/>
      <c r="D63" s="2"/>
      <c r="E63" s="2"/>
      <c r="F63" s="2"/>
      <c r="G63" s="2"/>
      <c r="H63" s="2"/>
      <c r="I63" s="13"/>
      <c r="K63" s="13"/>
      <c r="L63" s="13"/>
      <c r="M63" s="13"/>
      <c r="N63" s="2"/>
      <c r="O63" s="13"/>
    </row>
    <row r="64" spans="1:15" ht="18.75" x14ac:dyDescent="0.3">
      <c r="B64" s="5"/>
      <c r="C64" s="1"/>
      <c r="I64" s="13"/>
      <c r="K64" s="13"/>
      <c r="L64" s="13"/>
      <c r="M64" s="13"/>
      <c r="N64" s="2"/>
      <c r="O64" s="13"/>
    </row>
    <row r="65" spans="2:15" ht="18.75" x14ac:dyDescent="0.3">
      <c r="B65" s="2" t="s">
        <v>103</v>
      </c>
      <c r="C65" s="2"/>
      <c r="D65" s="3"/>
      <c r="E65" s="2"/>
      <c r="F65" s="2"/>
      <c r="G65" s="2"/>
      <c r="H65" s="2"/>
      <c r="I65" s="2" t="s">
        <v>68</v>
      </c>
      <c r="J65" s="2"/>
      <c r="K65" s="13"/>
      <c r="L65" s="13"/>
      <c r="M65" s="13"/>
      <c r="N65" s="2"/>
      <c r="O65" s="13"/>
    </row>
    <row r="66" spans="2:15" ht="18.75" x14ac:dyDescent="0.3">
      <c r="B66" s="11"/>
      <c r="C66" s="2"/>
      <c r="D66" s="2"/>
      <c r="E66" s="3"/>
      <c r="F66" s="12"/>
      <c r="G66" s="12"/>
      <c r="H66" s="12"/>
      <c r="I66" s="12"/>
      <c r="J66" s="13"/>
      <c r="K66" s="13"/>
      <c r="L66" s="13"/>
      <c r="M66" s="13"/>
      <c r="N66" s="2"/>
      <c r="O66" s="13"/>
    </row>
    <row r="67" spans="2:15" ht="18.75" x14ac:dyDescent="0.3">
      <c r="B67" s="2" t="s">
        <v>91</v>
      </c>
      <c r="C67" s="2"/>
      <c r="D67" s="2"/>
      <c r="E67" s="3"/>
      <c r="F67" s="12"/>
      <c r="G67" s="12"/>
      <c r="H67" s="12"/>
      <c r="I67" s="12" t="s">
        <v>102</v>
      </c>
      <c r="J67" s="13"/>
      <c r="K67" s="13"/>
      <c r="L67" s="13"/>
      <c r="M67" s="13"/>
      <c r="N67" s="2"/>
      <c r="O67" s="13"/>
    </row>
    <row r="68" spans="2:15" ht="18.75" x14ac:dyDescent="0.3">
      <c r="B68" s="2"/>
      <c r="C68" s="2"/>
      <c r="D68" s="3"/>
      <c r="E68" s="12"/>
      <c r="F68" s="12"/>
      <c r="G68" s="12"/>
      <c r="H68" s="12"/>
      <c r="I68" s="13"/>
      <c r="K68" s="13"/>
      <c r="L68" s="13"/>
      <c r="M68" s="13"/>
      <c r="N68" s="2"/>
      <c r="O68" s="13"/>
    </row>
    <row r="69" spans="2:15" ht="18.75" x14ac:dyDescent="0.3">
      <c r="B69" s="2"/>
      <c r="C69" s="2"/>
      <c r="D69" s="3"/>
      <c r="E69" s="12"/>
      <c r="F69" s="12"/>
      <c r="G69" s="12"/>
      <c r="H69" s="12"/>
      <c r="I69" s="13"/>
      <c r="K69" s="13"/>
      <c r="L69" s="13"/>
      <c r="M69" s="13"/>
      <c r="N69" s="2"/>
      <c r="O69" s="13"/>
    </row>
    <row r="70" spans="2:15" ht="18.75" x14ac:dyDescent="0.3">
      <c r="B70" s="2"/>
      <c r="C70" s="2"/>
      <c r="D70" s="3"/>
      <c r="E70" s="12"/>
      <c r="F70" s="12"/>
      <c r="G70" s="12"/>
      <c r="H70" s="12"/>
      <c r="I70" s="13"/>
      <c r="K70" s="13"/>
      <c r="L70" s="13"/>
      <c r="M70" s="13"/>
      <c r="N70" s="2"/>
      <c r="O70" s="13"/>
    </row>
    <row r="71" spans="2:15" ht="18.75" x14ac:dyDescent="0.3">
      <c r="B71" s="2"/>
      <c r="C71" s="2"/>
      <c r="D71" s="3"/>
      <c r="E71" s="12"/>
      <c r="F71" s="12"/>
      <c r="G71" s="12"/>
      <c r="H71" s="12"/>
      <c r="I71" s="13"/>
      <c r="K71" s="13"/>
      <c r="L71" s="13"/>
      <c r="M71" s="13"/>
      <c r="N71" s="2"/>
      <c r="O71" s="13"/>
    </row>
    <row r="72" spans="2:15" ht="18.75" x14ac:dyDescent="0.3">
      <c r="B72" s="2"/>
      <c r="C72" s="2"/>
      <c r="D72" s="3"/>
      <c r="E72" s="2"/>
      <c r="F72" s="2"/>
      <c r="G72" s="2"/>
      <c r="H72" s="2"/>
      <c r="I72" s="2"/>
      <c r="K72" s="2"/>
      <c r="L72" s="2"/>
      <c r="M72" s="2"/>
      <c r="N72" s="2"/>
      <c r="O72" s="2"/>
    </row>
    <row r="73" spans="2:15" ht="18.75" x14ac:dyDescent="0.3">
      <c r="B73" s="11"/>
      <c r="C73" s="11"/>
      <c r="D73" s="14"/>
      <c r="E73" s="11"/>
      <c r="F73" s="11"/>
      <c r="G73" s="11"/>
      <c r="H73" s="11"/>
      <c r="I73" s="22"/>
      <c r="K73" s="11"/>
      <c r="L73" s="11"/>
      <c r="M73" s="11"/>
      <c r="N73" s="11"/>
      <c r="O73" s="11"/>
    </row>
    <row r="74" spans="2:15" ht="18.75" x14ac:dyDescent="0.3">
      <c r="B74" s="2"/>
      <c r="C74" s="2"/>
      <c r="D74" s="3"/>
      <c r="E74" s="2"/>
      <c r="F74" s="2"/>
      <c r="G74" s="2"/>
      <c r="H74" s="2"/>
      <c r="I74" s="2"/>
      <c r="K74" s="2"/>
      <c r="L74" s="2"/>
      <c r="M74" s="2"/>
      <c r="N74" s="2"/>
      <c r="O74" s="11"/>
    </row>
  </sheetData>
  <autoFilter ref="A16:N62" xr:uid="{00000000-0009-0000-0000-000000000000}"/>
  <mergeCells count="6">
    <mergeCell ref="B37:B43"/>
    <mergeCell ref="B3:C3"/>
    <mergeCell ref="E3:L3"/>
    <mergeCell ref="P3:Q3"/>
    <mergeCell ref="N4:T4"/>
    <mergeCell ref="R12:T1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>
    <row r="1" spans="1:1" x14ac:dyDescent="0.2">
      <c r="A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Штатка </vt:lpstr>
      <vt:lpstr>Лист1</vt:lpstr>
      <vt:lpstr>'Штатка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student</cp:lastModifiedBy>
  <cp:lastPrinted>2021-10-18T03:35:32Z</cp:lastPrinted>
  <dcterms:created xsi:type="dcterms:W3CDTF">2016-11-25T12:30:08Z</dcterms:created>
  <dcterms:modified xsi:type="dcterms:W3CDTF">2021-12-13T07:28:17Z</dcterms:modified>
</cp:coreProperties>
</file>